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" windowWidth="9890" windowHeight="5400" tabRatio="950"/>
  </bookViews>
  <sheets>
    <sheet name="Summary Statistics KPI 0" sheetId="6" r:id="rId1"/>
    <sheet name="Screening uptake KPIs 1-7" sheetId="5" r:id="rId2"/>
    <sheet name="Screening performance KPIs 8-9" sheetId="4" r:id="rId3"/>
    <sheet name="Screening outcomes KPIs 10-13" sheetId="3" r:id="rId4"/>
    <sheet name="Ophtalmology perf KPIs 14-17" sheetId="2" r:id="rId5"/>
    <sheet name="Data Sheet" sheetId="7" r:id="rId6"/>
  </sheets>
  <definedNames>
    <definedName name="_xlnm._FilterDatabase" localSheetId="4" hidden="1">'Ophtalmology perf KPIs 14-17'!#REF!</definedName>
    <definedName name="_xlnm.Print_Area" localSheetId="4">'Ophtalmology perf KPIs 14-17'!$A$1:$V$17</definedName>
    <definedName name="_xlnm.Print_Area" localSheetId="3">'Screening outcomes KPIs 10-13'!$A$1:$Q$17</definedName>
    <definedName name="_xlnm.Print_Area" localSheetId="2">'Screening performance KPIs 8-9'!$A$1:$U$18</definedName>
    <definedName name="_xlnm.Print_Area" localSheetId="1">'Screening uptake KPIs 1-7'!$A$1:$AE$18</definedName>
    <definedName name="_xlnm.Print_Area" localSheetId="0">'Summary Statistics KPI 0'!$A$1:$N$50</definedName>
  </definedNames>
  <calcPr calcId="145621"/>
</workbook>
</file>

<file path=xl/calcChain.xml><?xml version="1.0" encoding="utf-8"?>
<calcChain xmlns="http://schemas.openxmlformats.org/spreadsheetml/2006/main">
  <c r="U4" i="2" l="1"/>
  <c r="U6" i="2"/>
  <c r="U9" i="2"/>
  <c r="U10" i="2"/>
  <c r="U11" i="2"/>
  <c r="U8" i="2"/>
  <c r="U13" i="2"/>
  <c r="U12" i="2"/>
  <c r="U15" i="2"/>
  <c r="U7" i="2"/>
  <c r="U16" i="2"/>
  <c r="U5" i="2"/>
  <c r="U14" i="2"/>
  <c r="U3" i="2"/>
  <c r="T4" i="2"/>
  <c r="T6" i="2"/>
  <c r="T9" i="2"/>
  <c r="T10" i="2"/>
  <c r="T11" i="2"/>
  <c r="T8" i="2"/>
  <c r="T13" i="2"/>
  <c r="T12" i="2"/>
  <c r="T15" i="2"/>
  <c r="T7" i="2"/>
  <c r="T16" i="2"/>
  <c r="T5" i="2"/>
  <c r="T14" i="2"/>
  <c r="T3" i="2"/>
  <c r="R4" i="2"/>
  <c r="R6" i="2"/>
  <c r="R9" i="2"/>
  <c r="R10" i="2"/>
  <c r="R11" i="2"/>
  <c r="R8" i="2"/>
  <c r="R13" i="2"/>
  <c r="R12" i="2"/>
  <c r="R15" i="2"/>
  <c r="R7" i="2"/>
  <c r="R16" i="2"/>
  <c r="R5" i="2"/>
  <c r="R14" i="2"/>
  <c r="R3" i="2"/>
  <c r="Q4" i="2"/>
  <c r="Q6" i="2"/>
  <c r="Q9" i="2"/>
  <c r="Q10" i="2"/>
  <c r="Q11" i="2"/>
  <c r="Q8" i="2"/>
  <c r="Q13" i="2"/>
  <c r="Q12" i="2"/>
  <c r="Q15" i="2"/>
  <c r="Q7" i="2"/>
  <c r="Q16" i="2"/>
  <c r="Q5" i="2"/>
  <c r="Q14" i="2"/>
  <c r="Q3" i="2"/>
  <c r="O4" i="2"/>
  <c r="O6" i="2"/>
  <c r="O9" i="2"/>
  <c r="O10" i="2"/>
  <c r="P10" i="2" s="1"/>
  <c r="O11" i="2"/>
  <c r="P11" i="2" s="1"/>
  <c r="O8" i="2"/>
  <c r="O13" i="2"/>
  <c r="O12" i="2"/>
  <c r="O15" i="2"/>
  <c r="P15" i="2" s="1"/>
  <c r="O7" i="2"/>
  <c r="O16" i="2"/>
  <c r="O5" i="2"/>
  <c r="P5" i="2" s="1"/>
  <c r="O14" i="2"/>
  <c r="O3" i="2"/>
  <c r="N4" i="2"/>
  <c r="N6" i="2"/>
  <c r="N9" i="2"/>
  <c r="N10" i="2"/>
  <c r="N11" i="2"/>
  <c r="N8" i="2"/>
  <c r="N13" i="2"/>
  <c r="N12" i="2"/>
  <c r="N15" i="2"/>
  <c r="N7" i="2"/>
  <c r="N16" i="2"/>
  <c r="N5" i="2"/>
  <c r="N14" i="2"/>
  <c r="N3" i="2"/>
  <c r="M4" i="2"/>
  <c r="M6" i="2"/>
  <c r="M9" i="2"/>
  <c r="M10" i="2"/>
  <c r="M11" i="2"/>
  <c r="M8" i="2"/>
  <c r="M13" i="2"/>
  <c r="M12" i="2"/>
  <c r="M15" i="2"/>
  <c r="M7" i="2"/>
  <c r="M16" i="2"/>
  <c r="M5" i="2"/>
  <c r="M14" i="2"/>
  <c r="M3" i="2"/>
  <c r="K4" i="2"/>
  <c r="L4" i="2" s="1"/>
  <c r="K6" i="2"/>
  <c r="K9" i="2"/>
  <c r="L9" i="2" s="1"/>
  <c r="K10" i="2"/>
  <c r="L10" i="2" s="1"/>
  <c r="K11" i="2"/>
  <c r="L11" i="2" s="1"/>
  <c r="K8" i="2"/>
  <c r="K13" i="2"/>
  <c r="L13" i="2" s="1"/>
  <c r="K12" i="2"/>
  <c r="L12" i="2" s="1"/>
  <c r="K15" i="2"/>
  <c r="L15" i="2" s="1"/>
  <c r="K7" i="2"/>
  <c r="K16" i="2"/>
  <c r="L16" i="2" s="1"/>
  <c r="K5" i="2"/>
  <c r="L5" i="2" s="1"/>
  <c r="K14" i="2"/>
  <c r="K3" i="2"/>
  <c r="I4" i="2"/>
  <c r="I6" i="2"/>
  <c r="I9" i="2"/>
  <c r="I10" i="2"/>
  <c r="I11" i="2"/>
  <c r="I8" i="2"/>
  <c r="I13" i="2"/>
  <c r="I12" i="2"/>
  <c r="I15" i="2"/>
  <c r="J15" i="2" s="1"/>
  <c r="I7" i="2"/>
  <c r="I16" i="2"/>
  <c r="I5" i="2"/>
  <c r="I14" i="2"/>
  <c r="I3" i="2"/>
  <c r="G4" i="2"/>
  <c r="G6" i="2"/>
  <c r="G9" i="2"/>
  <c r="G10" i="2"/>
  <c r="J10" i="2" s="1"/>
  <c r="G11" i="2"/>
  <c r="G8" i="2"/>
  <c r="G13" i="2"/>
  <c r="G12" i="2"/>
  <c r="J12" i="2" s="1"/>
  <c r="G15" i="2"/>
  <c r="G7" i="2"/>
  <c r="G16" i="2"/>
  <c r="G5" i="2"/>
  <c r="J5" i="2" s="1"/>
  <c r="G14" i="2"/>
  <c r="G3" i="2"/>
  <c r="P4" i="3"/>
  <c r="P6" i="3"/>
  <c r="P9" i="3"/>
  <c r="P10" i="3"/>
  <c r="P11" i="3"/>
  <c r="P8" i="3"/>
  <c r="P13" i="3"/>
  <c r="P12" i="3"/>
  <c r="P15" i="3"/>
  <c r="P7" i="3"/>
  <c r="P16" i="3"/>
  <c r="P5" i="3"/>
  <c r="P14" i="3"/>
  <c r="P3" i="3"/>
  <c r="N4" i="3"/>
  <c r="N6" i="3"/>
  <c r="N9" i="3"/>
  <c r="N10" i="3"/>
  <c r="N11" i="3"/>
  <c r="N8" i="3"/>
  <c r="N13" i="3"/>
  <c r="N12" i="3"/>
  <c r="O12" i="3" s="1"/>
  <c r="N15" i="3"/>
  <c r="N7" i="3"/>
  <c r="N16" i="3"/>
  <c r="N5" i="3"/>
  <c r="N14" i="3"/>
  <c r="N3" i="3"/>
  <c r="M4" i="3"/>
  <c r="M6" i="3"/>
  <c r="M9" i="3"/>
  <c r="M10" i="3"/>
  <c r="M11" i="3"/>
  <c r="M8" i="3"/>
  <c r="M13" i="3"/>
  <c r="M12" i="3"/>
  <c r="M15" i="3"/>
  <c r="M7" i="3"/>
  <c r="M16" i="3"/>
  <c r="M5" i="3"/>
  <c r="M14" i="3"/>
  <c r="M3" i="3"/>
  <c r="K4" i="3"/>
  <c r="K6" i="3"/>
  <c r="K9" i="3"/>
  <c r="K10" i="3"/>
  <c r="K11" i="3"/>
  <c r="K8" i="3"/>
  <c r="K13" i="3"/>
  <c r="K12" i="3"/>
  <c r="K15" i="3"/>
  <c r="K7" i="3"/>
  <c r="K16" i="3"/>
  <c r="K5" i="3"/>
  <c r="K14" i="3"/>
  <c r="K3" i="3"/>
  <c r="I4" i="3"/>
  <c r="I6" i="3"/>
  <c r="I9" i="3"/>
  <c r="I10" i="3"/>
  <c r="I11" i="3"/>
  <c r="I8" i="3"/>
  <c r="I13" i="3"/>
  <c r="I12" i="3"/>
  <c r="I15" i="3"/>
  <c r="I7" i="3"/>
  <c r="I16" i="3"/>
  <c r="I5" i="3"/>
  <c r="I14" i="3"/>
  <c r="I3" i="3"/>
  <c r="G4" i="3"/>
  <c r="G6" i="3"/>
  <c r="G9" i="3"/>
  <c r="G10" i="3"/>
  <c r="Q10" i="3" s="1"/>
  <c r="G11" i="3"/>
  <c r="G8" i="3"/>
  <c r="G13" i="3"/>
  <c r="G12" i="3"/>
  <c r="Q12" i="3" s="1"/>
  <c r="G15" i="3"/>
  <c r="L15" i="3" s="1"/>
  <c r="G7" i="3"/>
  <c r="G16" i="3"/>
  <c r="G5" i="3"/>
  <c r="Q5" i="3" s="1"/>
  <c r="G14" i="3"/>
  <c r="G3" i="3"/>
  <c r="U18" i="4"/>
  <c r="U5" i="4"/>
  <c r="U7" i="4"/>
  <c r="U10" i="4"/>
  <c r="U11" i="4"/>
  <c r="U12" i="4"/>
  <c r="U9" i="4"/>
  <c r="U14" i="4"/>
  <c r="U13" i="4"/>
  <c r="U16" i="4"/>
  <c r="U8" i="4"/>
  <c r="U17" i="4"/>
  <c r="U6" i="4"/>
  <c r="U15" i="4"/>
  <c r="U4" i="4"/>
  <c r="G5" i="4"/>
  <c r="G7" i="4"/>
  <c r="G10" i="4"/>
  <c r="G11" i="4"/>
  <c r="G12" i="4"/>
  <c r="G9" i="4"/>
  <c r="G14" i="4"/>
  <c r="G13" i="4"/>
  <c r="G16" i="4"/>
  <c r="G8" i="4"/>
  <c r="G17" i="4"/>
  <c r="G6" i="4"/>
  <c r="G15" i="4"/>
  <c r="G4" i="4"/>
  <c r="T5" i="4"/>
  <c r="T7" i="4"/>
  <c r="T10" i="4"/>
  <c r="T11" i="4"/>
  <c r="T12" i="4"/>
  <c r="T9" i="4"/>
  <c r="T14" i="4"/>
  <c r="T13" i="4"/>
  <c r="T16" i="4"/>
  <c r="T8" i="4"/>
  <c r="T17" i="4"/>
  <c r="T6" i="4"/>
  <c r="T15" i="4"/>
  <c r="T4" i="4"/>
  <c r="S5" i="4"/>
  <c r="S7" i="4"/>
  <c r="S10" i="4"/>
  <c r="S11" i="4"/>
  <c r="S12" i="4"/>
  <c r="S9" i="4"/>
  <c r="S14" i="4"/>
  <c r="S13" i="4"/>
  <c r="S16" i="4"/>
  <c r="S8" i="4"/>
  <c r="S17" i="4"/>
  <c r="S6" i="4"/>
  <c r="S15" i="4"/>
  <c r="S4" i="4"/>
  <c r="R5" i="4"/>
  <c r="R7" i="4"/>
  <c r="R10" i="4"/>
  <c r="R11" i="4"/>
  <c r="R12" i="4"/>
  <c r="R9" i="4"/>
  <c r="R14" i="4"/>
  <c r="R13" i="4"/>
  <c r="R16" i="4"/>
  <c r="R8" i="4"/>
  <c r="R17" i="4"/>
  <c r="R6" i="4"/>
  <c r="R15" i="4"/>
  <c r="R4" i="4"/>
  <c r="Q5" i="4"/>
  <c r="Q7" i="4"/>
  <c r="Q10" i="4"/>
  <c r="Q11" i="4"/>
  <c r="Q12" i="4"/>
  <c r="Q9" i="4"/>
  <c r="Q14" i="4"/>
  <c r="Q13" i="4"/>
  <c r="Q16" i="4"/>
  <c r="Q8" i="4"/>
  <c r="Q17" i="4"/>
  <c r="Q6" i="4"/>
  <c r="Q15" i="4"/>
  <c r="Q4" i="4"/>
  <c r="AD5" i="5"/>
  <c r="AD7" i="5"/>
  <c r="AD10" i="5"/>
  <c r="AD11" i="5"/>
  <c r="AD12" i="5"/>
  <c r="AD9" i="5"/>
  <c r="AD14" i="5"/>
  <c r="AD13" i="5"/>
  <c r="AD16" i="5"/>
  <c r="AD8" i="5"/>
  <c r="AD17" i="5"/>
  <c r="AD6" i="5"/>
  <c r="AD15" i="5"/>
  <c r="AD4" i="5"/>
  <c r="AC5" i="5"/>
  <c r="AC7" i="5"/>
  <c r="AC10" i="5"/>
  <c r="AC11" i="5"/>
  <c r="AC12" i="5"/>
  <c r="AC9" i="5"/>
  <c r="AC14" i="5"/>
  <c r="AC13" i="5"/>
  <c r="AC16" i="5"/>
  <c r="AC8" i="5"/>
  <c r="AC17" i="5"/>
  <c r="AC6" i="5"/>
  <c r="AC15" i="5"/>
  <c r="AC4" i="5"/>
  <c r="AA5" i="5"/>
  <c r="AA7" i="5"/>
  <c r="AA10" i="5"/>
  <c r="AA11" i="5"/>
  <c r="AA12" i="5"/>
  <c r="AA9" i="5"/>
  <c r="AA14" i="5"/>
  <c r="AA13" i="5"/>
  <c r="AA16" i="5"/>
  <c r="AA8" i="5"/>
  <c r="AA17" i="5"/>
  <c r="AA6" i="5"/>
  <c r="AA15" i="5"/>
  <c r="AA4" i="5"/>
  <c r="Z5" i="5"/>
  <c r="Z7" i="5"/>
  <c r="Z10" i="5"/>
  <c r="Z11" i="5"/>
  <c r="Z12" i="5"/>
  <c r="Z9" i="5"/>
  <c r="Z14" i="5"/>
  <c r="Z13" i="5"/>
  <c r="Z16" i="5"/>
  <c r="Z8" i="5"/>
  <c r="Z17" i="5"/>
  <c r="Z6" i="5"/>
  <c r="Z15" i="5"/>
  <c r="Z4" i="5"/>
  <c r="X5" i="5"/>
  <c r="X7" i="5"/>
  <c r="X10" i="5"/>
  <c r="X11" i="5"/>
  <c r="X12" i="5"/>
  <c r="X9" i="5"/>
  <c r="X14" i="5"/>
  <c r="X13" i="5"/>
  <c r="X16" i="5"/>
  <c r="X8" i="5"/>
  <c r="X17" i="5"/>
  <c r="X6" i="5"/>
  <c r="X15" i="5"/>
  <c r="X4" i="5"/>
  <c r="W5" i="5"/>
  <c r="W7" i="5"/>
  <c r="W10" i="5"/>
  <c r="W11" i="5"/>
  <c r="W12" i="5"/>
  <c r="W9" i="5"/>
  <c r="W14" i="5"/>
  <c r="W13" i="5"/>
  <c r="W16" i="5"/>
  <c r="W8" i="5"/>
  <c r="W17" i="5"/>
  <c r="W6" i="5"/>
  <c r="W15" i="5"/>
  <c r="W4" i="5"/>
  <c r="U5" i="5"/>
  <c r="U7" i="5"/>
  <c r="U10" i="5"/>
  <c r="U11" i="5"/>
  <c r="U12" i="5"/>
  <c r="U9" i="5"/>
  <c r="U14" i="5"/>
  <c r="U13" i="5"/>
  <c r="U16" i="5"/>
  <c r="U8" i="5"/>
  <c r="U17" i="5"/>
  <c r="U6" i="5"/>
  <c r="U15" i="5"/>
  <c r="U4" i="5"/>
  <c r="S5" i="5"/>
  <c r="S7" i="5"/>
  <c r="S10" i="5"/>
  <c r="S11" i="5"/>
  <c r="S12" i="5"/>
  <c r="S9" i="5"/>
  <c r="S14" i="5"/>
  <c r="S13" i="5"/>
  <c r="S16" i="5"/>
  <c r="S8" i="5"/>
  <c r="S17" i="5"/>
  <c r="S6" i="5"/>
  <c r="S15" i="5"/>
  <c r="S4" i="5"/>
  <c r="Q5" i="5"/>
  <c r="Q7" i="5"/>
  <c r="Q10" i="5"/>
  <c r="Q11" i="5"/>
  <c r="Q12" i="5"/>
  <c r="Q9" i="5"/>
  <c r="Q14" i="5"/>
  <c r="Q13" i="5"/>
  <c r="Q16" i="5"/>
  <c r="Q8" i="5"/>
  <c r="Q17" i="5"/>
  <c r="Q6" i="5"/>
  <c r="Q15" i="5"/>
  <c r="Q4" i="5"/>
  <c r="O5" i="5"/>
  <c r="O7" i="5"/>
  <c r="O10" i="5"/>
  <c r="O11" i="5"/>
  <c r="O12" i="5"/>
  <c r="O9" i="5"/>
  <c r="O14" i="5"/>
  <c r="O13" i="5"/>
  <c r="O16" i="5"/>
  <c r="O8" i="5"/>
  <c r="O17" i="5"/>
  <c r="O6" i="5"/>
  <c r="O15" i="5"/>
  <c r="O4" i="5"/>
  <c r="L5" i="5"/>
  <c r="L7" i="5"/>
  <c r="L10" i="5"/>
  <c r="L11" i="5"/>
  <c r="L12" i="5"/>
  <c r="L9" i="5"/>
  <c r="L14" i="5"/>
  <c r="L13" i="5"/>
  <c r="L16" i="5"/>
  <c r="L8" i="5"/>
  <c r="L17" i="5"/>
  <c r="L6" i="5"/>
  <c r="L15" i="5"/>
  <c r="L4" i="5"/>
  <c r="J5" i="5"/>
  <c r="J7" i="5"/>
  <c r="J10" i="5"/>
  <c r="J11" i="5"/>
  <c r="J12" i="5"/>
  <c r="J9" i="5"/>
  <c r="J14" i="5"/>
  <c r="J13" i="5"/>
  <c r="J16" i="5"/>
  <c r="J8" i="5"/>
  <c r="J17" i="5"/>
  <c r="J6" i="5"/>
  <c r="J15" i="5"/>
  <c r="J4" i="5"/>
  <c r="I5" i="5"/>
  <c r="I7" i="5"/>
  <c r="I10" i="5"/>
  <c r="I11" i="5"/>
  <c r="I12" i="5"/>
  <c r="I9" i="5"/>
  <c r="I14" i="5"/>
  <c r="I13" i="5"/>
  <c r="I16" i="5"/>
  <c r="I8" i="5"/>
  <c r="I17" i="5"/>
  <c r="I6" i="5"/>
  <c r="I15" i="5"/>
  <c r="I4" i="5"/>
  <c r="I11" i="6"/>
  <c r="F4" i="3" s="1"/>
  <c r="I13" i="6"/>
  <c r="F7" i="5" s="1"/>
  <c r="I16" i="6"/>
  <c r="F9" i="2" s="1"/>
  <c r="I17" i="6"/>
  <c r="F11" i="5" s="1"/>
  <c r="I18" i="6"/>
  <c r="F12" i="5" s="1"/>
  <c r="I15" i="6"/>
  <c r="F9" i="5" s="1"/>
  <c r="I20" i="6"/>
  <c r="F13" i="3" s="1"/>
  <c r="I19" i="6"/>
  <c r="F13" i="5" s="1"/>
  <c r="I22" i="6"/>
  <c r="F16" i="5" s="1"/>
  <c r="I14" i="6"/>
  <c r="F8" i="5" s="1"/>
  <c r="I23" i="6"/>
  <c r="I12" i="6"/>
  <c r="F5" i="3" s="1"/>
  <c r="I21" i="6"/>
  <c r="F14" i="3" s="1"/>
  <c r="I10" i="6"/>
  <c r="F3" i="3" s="1"/>
  <c r="G11" i="6"/>
  <c r="E4" i="3" s="1"/>
  <c r="G13" i="6"/>
  <c r="E6" i="2" s="1"/>
  <c r="G16" i="6"/>
  <c r="E10" i="5" s="1"/>
  <c r="G17" i="6"/>
  <c r="E11" i="5" s="1"/>
  <c r="G18" i="6"/>
  <c r="E12" i="5" s="1"/>
  <c r="G15" i="6"/>
  <c r="E9" i="5" s="1"/>
  <c r="G20" i="6"/>
  <c r="E13" i="3" s="1"/>
  <c r="G19" i="6"/>
  <c r="E13" i="5" s="1"/>
  <c r="G22" i="6"/>
  <c r="E16" i="5" s="1"/>
  <c r="G14" i="6"/>
  <c r="E8" i="5" s="1"/>
  <c r="G23" i="6"/>
  <c r="E17" i="5" s="1"/>
  <c r="G12" i="6"/>
  <c r="E6" i="5" s="1"/>
  <c r="G21" i="6"/>
  <c r="E15" i="5" s="1"/>
  <c r="G10" i="6"/>
  <c r="E4" i="5" s="1"/>
  <c r="E13" i="6"/>
  <c r="D6" i="2" s="1"/>
  <c r="E16" i="6"/>
  <c r="E17" i="6"/>
  <c r="D11" i="5" s="1"/>
  <c r="E18" i="6"/>
  <c r="D12" i="5" s="1"/>
  <c r="E15" i="6"/>
  <c r="D9" i="5" s="1"/>
  <c r="E20" i="6"/>
  <c r="D14" i="5" s="1"/>
  <c r="E19" i="6"/>
  <c r="D13" i="5" s="1"/>
  <c r="E22" i="6"/>
  <c r="D16" i="5" s="1"/>
  <c r="E14" i="6"/>
  <c r="D8" i="5" s="1"/>
  <c r="E23" i="6"/>
  <c r="D17" i="5" s="1"/>
  <c r="E12" i="6"/>
  <c r="D5" i="3" s="1"/>
  <c r="E21" i="6"/>
  <c r="D15" i="5" s="1"/>
  <c r="E11" i="6"/>
  <c r="D5" i="5" s="1"/>
  <c r="E10" i="6"/>
  <c r="C15" i="6"/>
  <c r="C9" i="5" s="1"/>
  <c r="C20" i="6"/>
  <c r="C14" i="5" s="1"/>
  <c r="C19" i="6"/>
  <c r="C13" i="5" s="1"/>
  <c r="C22" i="6"/>
  <c r="C16" i="5" s="1"/>
  <c r="C14" i="6"/>
  <c r="C8" i="5" s="1"/>
  <c r="C23" i="6"/>
  <c r="C17" i="5" s="1"/>
  <c r="C17" i="6"/>
  <c r="C10" i="2" s="1"/>
  <c r="C18" i="6"/>
  <c r="C12" i="5" s="1"/>
  <c r="C12" i="6"/>
  <c r="C5" i="3" s="1"/>
  <c r="C21" i="6"/>
  <c r="C14" i="3" s="1"/>
  <c r="C10" i="6"/>
  <c r="C3" i="2" s="1"/>
  <c r="C11" i="6"/>
  <c r="C5" i="5" s="1"/>
  <c r="C13" i="6"/>
  <c r="C7" i="5" s="1"/>
  <c r="C16" i="6"/>
  <c r="C9" i="3" s="1"/>
  <c r="B11" i="6"/>
  <c r="B4" i="3" s="1"/>
  <c r="B13" i="6"/>
  <c r="B7" i="5" s="1"/>
  <c r="B16" i="6"/>
  <c r="B9" i="2" s="1"/>
  <c r="B17" i="6"/>
  <c r="B11" i="5" s="1"/>
  <c r="B18" i="6"/>
  <c r="B12" i="5" s="1"/>
  <c r="B15" i="6"/>
  <c r="B9" i="5" s="1"/>
  <c r="B20" i="6"/>
  <c r="B13" i="3" s="1"/>
  <c r="B19" i="6"/>
  <c r="B13" i="5" s="1"/>
  <c r="B22" i="6"/>
  <c r="B16" i="5" s="1"/>
  <c r="B14" i="6"/>
  <c r="B8" i="5" s="1"/>
  <c r="B23" i="6"/>
  <c r="B17" i="5" s="1"/>
  <c r="B12" i="6"/>
  <c r="B5" i="3" s="1"/>
  <c r="B21" i="6"/>
  <c r="B14" i="3" s="1"/>
  <c r="B10" i="6"/>
  <c r="B4" i="5" s="1"/>
  <c r="G6" i="6"/>
  <c r="I24" i="6" s="1"/>
  <c r="B60" i="6" s="1"/>
  <c r="F6" i="6"/>
  <c r="G24" i="6" s="1"/>
  <c r="E17" i="2" s="1"/>
  <c r="E6" i="6"/>
  <c r="E24" i="6" s="1"/>
  <c r="D60" i="6" s="1"/>
  <c r="D6" i="6"/>
  <c r="C6" i="6"/>
  <c r="B24" i="6" s="1"/>
  <c r="S7" i="2"/>
  <c r="L6" i="2"/>
  <c r="L8" i="2"/>
  <c r="L7" i="2"/>
  <c r="L14" i="2"/>
  <c r="L3" i="2"/>
  <c r="L5" i="3"/>
  <c r="O18" i="4"/>
  <c r="N18" i="4"/>
  <c r="L18" i="4"/>
  <c r="K18" i="4"/>
  <c r="I18" i="4"/>
  <c r="H18" i="4"/>
  <c r="P4" i="4"/>
  <c r="P5" i="4"/>
  <c r="P7" i="4"/>
  <c r="P10" i="4"/>
  <c r="P11" i="4"/>
  <c r="P12" i="4"/>
  <c r="P9" i="4"/>
  <c r="P14" i="4"/>
  <c r="P13" i="4"/>
  <c r="P16" i="4"/>
  <c r="P8" i="4"/>
  <c r="P17" i="4"/>
  <c r="P6" i="4"/>
  <c r="P15" i="4"/>
  <c r="M5" i="4"/>
  <c r="M7" i="4"/>
  <c r="M10" i="4"/>
  <c r="M11" i="4"/>
  <c r="M12" i="4"/>
  <c r="M9" i="4"/>
  <c r="M14" i="4"/>
  <c r="M13" i="4"/>
  <c r="M16" i="4"/>
  <c r="M8" i="4"/>
  <c r="M17" i="4"/>
  <c r="M6" i="4"/>
  <c r="M15" i="4"/>
  <c r="M4" i="4"/>
  <c r="J5" i="4"/>
  <c r="J7" i="4"/>
  <c r="J10" i="4"/>
  <c r="J11" i="4"/>
  <c r="J12" i="4"/>
  <c r="J9" i="4"/>
  <c r="J14" i="4"/>
  <c r="J13" i="4"/>
  <c r="J16" i="4"/>
  <c r="J8" i="4"/>
  <c r="J17" i="4"/>
  <c r="J6" i="4"/>
  <c r="J15" i="4"/>
  <c r="J4" i="4"/>
  <c r="F16" i="6" l="1"/>
  <c r="O15" i="3"/>
  <c r="D14" i="2"/>
  <c r="B9" i="3"/>
  <c r="E9" i="2"/>
  <c r="C10" i="3"/>
  <c r="F10" i="2"/>
  <c r="H10" i="2" s="1"/>
  <c r="I17" i="2"/>
  <c r="D6" i="3"/>
  <c r="B14" i="5"/>
  <c r="E6" i="3"/>
  <c r="C15" i="5"/>
  <c r="F9" i="3"/>
  <c r="C6" i="5"/>
  <c r="B10" i="2"/>
  <c r="E14" i="5"/>
  <c r="C13" i="2"/>
  <c r="F14" i="5"/>
  <c r="P7" i="2"/>
  <c r="S5" i="2"/>
  <c r="B10" i="3"/>
  <c r="C13" i="3"/>
  <c r="D14" i="3"/>
  <c r="E9" i="3"/>
  <c r="F10" i="3"/>
  <c r="B13" i="2"/>
  <c r="C14" i="2"/>
  <c r="C5" i="2"/>
  <c r="E13" i="2"/>
  <c r="F13" i="2"/>
  <c r="H13" i="2" s="1"/>
  <c r="B15" i="5"/>
  <c r="B6" i="5"/>
  <c r="C10" i="5"/>
  <c r="D6" i="5"/>
  <c r="F15" i="5"/>
  <c r="P15" i="5" s="1"/>
  <c r="F6" i="5"/>
  <c r="F23" i="6"/>
  <c r="B14" i="2"/>
  <c r="B5" i="2"/>
  <c r="C9" i="2"/>
  <c r="D5" i="2"/>
  <c r="F14" i="2"/>
  <c r="F5" i="2"/>
  <c r="H5" i="2" s="1"/>
  <c r="B10" i="5"/>
  <c r="C11" i="5"/>
  <c r="D7" i="5"/>
  <c r="E7" i="5"/>
  <c r="F10" i="5"/>
  <c r="D9" i="3"/>
  <c r="B6" i="3"/>
  <c r="C6" i="3"/>
  <c r="D10" i="3"/>
  <c r="E14" i="3"/>
  <c r="E10" i="3"/>
  <c r="F6" i="3"/>
  <c r="H6" i="3" s="1"/>
  <c r="B6" i="2"/>
  <c r="C6" i="2"/>
  <c r="D10" i="2"/>
  <c r="E14" i="2"/>
  <c r="E10" i="2"/>
  <c r="F6" i="2"/>
  <c r="B15" i="3"/>
  <c r="B11" i="3"/>
  <c r="B7" i="3"/>
  <c r="C15" i="3"/>
  <c r="C11" i="3"/>
  <c r="C7" i="3"/>
  <c r="D15" i="3"/>
  <c r="D11" i="3"/>
  <c r="D7" i="3"/>
  <c r="E15" i="3"/>
  <c r="E11" i="3"/>
  <c r="E7" i="3"/>
  <c r="F15" i="3"/>
  <c r="F11" i="3"/>
  <c r="F7" i="3"/>
  <c r="H7" i="3" s="1"/>
  <c r="B15" i="2"/>
  <c r="B11" i="2"/>
  <c r="B7" i="2"/>
  <c r="C15" i="2"/>
  <c r="C11" i="2"/>
  <c r="C7" i="2"/>
  <c r="D15" i="2"/>
  <c r="D11" i="2"/>
  <c r="D7" i="2"/>
  <c r="E15" i="2"/>
  <c r="E11" i="2"/>
  <c r="E7" i="2"/>
  <c r="F15" i="2"/>
  <c r="H15" i="2" s="1"/>
  <c r="F11" i="2"/>
  <c r="H11" i="2" s="1"/>
  <c r="F7" i="2"/>
  <c r="D13" i="3"/>
  <c r="E5" i="3"/>
  <c r="D13" i="2"/>
  <c r="D9" i="2"/>
  <c r="E5" i="2"/>
  <c r="D10" i="5"/>
  <c r="J10" i="6"/>
  <c r="C4" i="3"/>
  <c r="H19" i="6"/>
  <c r="B16" i="3"/>
  <c r="B12" i="3"/>
  <c r="B8" i="3"/>
  <c r="C16" i="3"/>
  <c r="C12" i="3"/>
  <c r="C8" i="3"/>
  <c r="D16" i="3"/>
  <c r="D12" i="3"/>
  <c r="D8" i="3"/>
  <c r="E16" i="3"/>
  <c r="E12" i="3"/>
  <c r="E8" i="3"/>
  <c r="F16" i="3"/>
  <c r="H16" i="3" s="1"/>
  <c r="F12" i="3"/>
  <c r="H12" i="3" s="1"/>
  <c r="F8" i="3"/>
  <c r="B16" i="2"/>
  <c r="B12" i="2"/>
  <c r="B8" i="2"/>
  <c r="C16" i="2"/>
  <c r="C12" i="2"/>
  <c r="C8" i="2"/>
  <c r="D16" i="2"/>
  <c r="D12" i="2"/>
  <c r="D8" i="2"/>
  <c r="E16" i="2"/>
  <c r="E12" i="2"/>
  <c r="E8" i="2"/>
  <c r="F16" i="2"/>
  <c r="F12" i="2"/>
  <c r="F8" i="2"/>
  <c r="H8" i="2" s="1"/>
  <c r="F17" i="5"/>
  <c r="R17" i="5" s="1"/>
  <c r="J11" i="2"/>
  <c r="J3" i="2"/>
  <c r="N17" i="2"/>
  <c r="P3" i="2"/>
  <c r="P8" i="2"/>
  <c r="P6" i="2"/>
  <c r="S12" i="2"/>
  <c r="S10" i="2"/>
  <c r="S8" i="2"/>
  <c r="S6" i="2"/>
  <c r="V5" i="2"/>
  <c r="V12" i="2"/>
  <c r="V10" i="2"/>
  <c r="V7" i="2"/>
  <c r="V8" i="2"/>
  <c r="V6" i="2"/>
  <c r="F4" i="5"/>
  <c r="R4" i="5" s="1"/>
  <c r="AB6" i="5"/>
  <c r="AB13" i="5"/>
  <c r="AB11" i="5"/>
  <c r="AB4" i="5"/>
  <c r="J14" i="3"/>
  <c r="J11" i="3"/>
  <c r="J4" i="3"/>
  <c r="J16" i="3"/>
  <c r="J13" i="3"/>
  <c r="J9" i="3"/>
  <c r="H12" i="6"/>
  <c r="X18" i="5"/>
  <c r="F17" i="6"/>
  <c r="H17" i="6"/>
  <c r="E3" i="2"/>
  <c r="H14" i="2"/>
  <c r="C3" i="3"/>
  <c r="H11" i="3"/>
  <c r="O14" i="3"/>
  <c r="O11" i="3"/>
  <c r="O4" i="3"/>
  <c r="O16" i="3"/>
  <c r="O13" i="3"/>
  <c r="O9" i="3"/>
  <c r="J9" i="2"/>
  <c r="J14" i="2"/>
  <c r="J4" i="2"/>
  <c r="P13" i="2"/>
  <c r="P14" i="2"/>
  <c r="S16" i="2"/>
  <c r="S13" i="2"/>
  <c r="S9" i="2"/>
  <c r="S14" i="2"/>
  <c r="S15" i="2"/>
  <c r="S11" i="2"/>
  <c r="S4" i="2"/>
  <c r="V15" i="2"/>
  <c r="V4" i="2"/>
  <c r="L12" i="3"/>
  <c r="D12" i="6"/>
  <c r="J12" i="3"/>
  <c r="E3" i="3"/>
  <c r="L3" i="3"/>
  <c r="O5" i="3"/>
  <c r="O10" i="3"/>
  <c r="O3" i="3"/>
  <c r="K17" i="5"/>
  <c r="Q14" i="3"/>
  <c r="P17" i="3"/>
  <c r="E5" i="5"/>
  <c r="P11" i="5"/>
  <c r="D4" i="2"/>
  <c r="H14" i="3"/>
  <c r="H14" i="6"/>
  <c r="J17" i="6"/>
  <c r="F20" i="6"/>
  <c r="H23" i="6"/>
  <c r="J20" i="6"/>
  <c r="B3" i="2"/>
  <c r="C4" i="2"/>
  <c r="B3" i="3"/>
  <c r="C24" i="6"/>
  <c r="C60" i="6" s="1"/>
  <c r="H9" i="3"/>
  <c r="Y15" i="5"/>
  <c r="Y16" i="5"/>
  <c r="Y12" i="5"/>
  <c r="Y5" i="5"/>
  <c r="J5" i="3"/>
  <c r="L10" i="3"/>
  <c r="J7" i="3"/>
  <c r="J8" i="3"/>
  <c r="C4" i="5"/>
  <c r="R10" i="5"/>
  <c r="R6" i="5"/>
  <c r="Q15" i="3"/>
  <c r="Q11" i="3"/>
  <c r="J15" i="3"/>
  <c r="F10" i="6"/>
  <c r="H10" i="6"/>
  <c r="D4" i="5"/>
  <c r="D3" i="2"/>
  <c r="D4" i="3"/>
  <c r="D15" i="6"/>
  <c r="F19" i="6"/>
  <c r="K17" i="2"/>
  <c r="L17" i="2" s="1"/>
  <c r="P16" i="2"/>
  <c r="P9" i="2"/>
  <c r="V14" i="2"/>
  <c r="V11" i="2"/>
  <c r="B5" i="5"/>
  <c r="T13" i="5"/>
  <c r="F5" i="5"/>
  <c r="V5" i="5" s="1"/>
  <c r="O17" i="2"/>
  <c r="Q17" i="2"/>
  <c r="M17" i="2"/>
  <c r="H9" i="2"/>
  <c r="H12" i="2"/>
  <c r="J16" i="2"/>
  <c r="J13" i="2"/>
  <c r="V16" i="2"/>
  <c r="V13" i="2"/>
  <c r="V9" i="2"/>
  <c r="G17" i="2"/>
  <c r="J17" i="2" s="1"/>
  <c r="P12" i="2"/>
  <c r="I17" i="3"/>
  <c r="N17" i="3"/>
  <c r="J10" i="3"/>
  <c r="H5" i="3"/>
  <c r="H10" i="3"/>
  <c r="G17" i="3"/>
  <c r="Q4" i="3"/>
  <c r="H4" i="3"/>
  <c r="L16" i="3"/>
  <c r="L13" i="3"/>
  <c r="L9" i="3"/>
  <c r="L14" i="3"/>
  <c r="L11" i="3"/>
  <c r="L4" i="3"/>
  <c r="Q18" i="4"/>
  <c r="O18" i="5"/>
  <c r="S18" i="5"/>
  <c r="Y10" i="5"/>
  <c r="AB15" i="5"/>
  <c r="AB16" i="5"/>
  <c r="AB12" i="5"/>
  <c r="AB5" i="5"/>
  <c r="AB17" i="5"/>
  <c r="AB14" i="5"/>
  <c r="AB10" i="5"/>
  <c r="Y6" i="5"/>
  <c r="Y13" i="5"/>
  <c r="Y11" i="5"/>
  <c r="H15" i="3"/>
  <c r="H13" i="6"/>
  <c r="J19" i="6"/>
  <c r="F4" i="2"/>
  <c r="H4" i="2" s="1"/>
  <c r="H20" i="6"/>
  <c r="H16" i="6"/>
  <c r="T8" i="5"/>
  <c r="P14" i="5"/>
  <c r="E4" i="2"/>
  <c r="H15" i="6"/>
  <c r="D14" i="6"/>
  <c r="J12" i="6"/>
  <c r="M16" i="5"/>
  <c r="F21" i="6"/>
  <c r="H13" i="3"/>
  <c r="U17" i="2"/>
  <c r="T17" i="2"/>
  <c r="V3" i="2"/>
  <c r="R17" i="2"/>
  <c r="S3" i="2"/>
  <c r="P4" i="2"/>
  <c r="J7" i="2"/>
  <c r="J8" i="2"/>
  <c r="H16" i="2"/>
  <c r="J6" i="2"/>
  <c r="H7" i="2"/>
  <c r="R18" i="4"/>
  <c r="J18" i="4"/>
  <c r="M18" i="4"/>
  <c r="S18" i="4"/>
  <c r="I18" i="5"/>
  <c r="Q18" i="5"/>
  <c r="J18" i="5"/>
  <c r="W18" i="5"/>
  <c r="L18" i="5"/>
  <c r="C63" i="6" s="1"/>
  <c r="AB8" i="5"/>
  <c r="AA18" i="5"/>
  <c r="Q7" i="3"/>
  <c r="O7" i="3"/>
  <c r="O8" i="3"/>
  <c r="O6" i="3"/>
  <c r="M17" i="3"/>
  <c r="L8" i="3"/>
  <c r="L6" i="3"/>
  <c r="K17" i="3"/>
  <c r="J6" i="3"/>
  <c r="Q8" i="3"/>
  <c r="L7" i="3"/>
  <c r="Q16" i="3"/>
  <c r="Q13" i="3"/>
  <c r="Q9" i="3"/>
  <c r="Q6" i="3"/>
  <c r="J3" i="3"/>
  <c r="Q3" i="3"/>
  <c r="H3" i="3"/>
  <c r="G18" i="4"/>
  <c r="T18" i="4"/>
  <c r="AE5" i="5"/>
  <c r="AE17" i="5"/>
  <c r="AD18" i="5"/>
  <c r="AB9" i="5"/>
  <c r="AB7" i="5"/>
  <c r="Z18" i="5"/>
  <c r="AE14" i="5"/>
  <c r="AE13" i="5"/>
  <c r="Y17" i="5"/>
  <c r="AE6" i="5"/>
  <c r="AE10" i="5"/>
  <c r="Y14" i="5"/>
  <c r="AE8" i="5"/>
  <c r="AE9" i="5"/>
  <c r="Y7" i="5"/>
  <c r="Y9" i="5"/>
  <c r="AE15" i="5"/>
  <c r="AE16" i="5"/>
  <c r="AE12" i="5"/>
  <c r="AE7" i="5"/>
  <c r="Y8" i="5"/>
  <c r="AE11" i="5"/>
  <c r="Y4" i="5"/>
  <c r="AE4" i="5"/>
  <c r="U18" i="5"/>
  <c r="T12" i="5"/>
  <c r="H8" i="3"/>
  <c r="J23" i="6"/>
  <c r="J16" i="6"/>
  <c r="K9" i="5"/>
  <c r="R7" i="5"/>
  <c r="H6" i="2"/>
  <c r="F3" i="2"/>
  <c r="H3" i="2" s="1"/>
  <c r="F12" i="6"/>
  <c r="D3" i="3"/>
  <c r="D23" i="6"/>
  <c r="D20" i="6"/>
  <c r="D19" i="6"/>
  <c r="D17" i="6"/>
  <c r="D10" i="6"/>
  <c r="D16" i="6"/>
  <c r="D13" i="6"/>
  <c r="F18" i="6"/>
  <c r="J21" i="6"/>
  <c r="J18" i="6"/>
  <c r="J15" i="6"/>
  <c r="B4" i="2"/>
  <c r="F22" i="6"/>
  <c r="F11" i="6"/>
  <c r="J22" i="6"/>
  <c r="J11" i="6"/>
  <c r="F14" i="6"/>
  <c r="F15" i="6"/>
  <c r="F13" i="6"/>
  <c r="J14" i="6"/>
  <c r="J13" i="6"/>
  <c r="D21" i="6"/>
  <c r="D22" i="6"/>
  <c r="D18" i="6"/>
  <c r="D11" i="6"/>
  <c r="H21" i="6"/>
  <c r="H22" i="6"/>
  <c r="H18" i="6"/>
  <c r="H11" i="6"/>
  <c r="E17" i="3"/>
  <c r="B17" i="3"/>
  <c r="B18" i="5"/>
  <c r="B17" i="2"/>
  <c r="F18" i="5"/>
  <c r="M18" i="5" s="1"/>
  <c r="R12" i="5"/>
  <c r="C17" i="3"/>
  <c r="H24" i="6"/>
  <c r="E60" i="6"/>
  <c r="E18" i="5"/>
  <c r="F24" i="6"/>
  <c r="D18" i="5"/>
  <c r="P18" i="4"/>
  <c r="V17" i="5"/>
  <c r="J24" i="6"/>
  <c r="T17" i="5"/>
  <c r="P4" i="5"/>
  <c r="M10" i="5"/>
  <c r="T14" i="5"/>
  <c r="R11" i="5"/>
  <c r="T11" i="5"/>
  <c r="V12" i="5"/>
  <c r="P10" i="5"/>
  <c r="P8" i="5"/>
  <c r="M17" i="5"/>
  <c r="R8" i="5"/>
  <c r="P17" i="5"/>
  <c r="F17" i="2"/>
  <c r="F17" i="3"/>
  <c r="D17" i="3"/>
  <c r="D17" i="2"/>
  <c r="C18" i="5"/>
  <c r="Q17" i="3"/>
  <c r="K16" i="5"/>
  <c r="M12" i="5"/>
  <c r="K12" i="5"/>
  <c r="K5" i="5"/>
  <c r="P12" i="5"/>
  <c r="P17" i="2" l="1"/>
  <c r="P5" i="5"/>
  <c r="R5" i="5"/>
  <c r="M5" i="5"/>
  <c r="T5" i="5"/>
  <c r="K4" i="5"/>
  <c r="V4" i="5"/>
  <c r="C17" i="2"/>
  <c r="Y18" i="5"/>
  <c r="D24" i="6"/>
  <c r="H17" i="3"/>
  <c r="K18" i="5"/>
  <c r="K15" i="5"/>
  <c r="K11" i="5"/>
  <c r="T10" i="5"/>
  <c r="V10" i="5"/>
  <c r="M15" i="5"/>
  <c r="V15" i="5"/>
  <c r="K6" i="5"/>
  <c r="T15" i="5"/>
  <c r="R15" i="5"/>
  <c r="M11" i="5"/>
  <c r="V11" i="5"/>
  <c r="N16" i="5"/>
  <c r="K10" i="5"/>
  <c r="V6" i="5"/>
  <c r="P6" i="5"/>
  <c r="T6" i="5"/>
  <c r="O17" i="3"/>
  <c r="N17" i="5"/>
  <c r="M6" i="5"/>
  <c r="N6" i="5" s="1"/>
  <c r="L17" i="3"/>
  <c r="S17" i="2"/>
  <c r="J17" i="3"/>
  <c r="V17" i="2"/>
  <c r="H17" i="2"/>
  <c r="P9" i="5"/>
  <c r="P16" i="5"/>
  <c r="V16" i="5"/>
  <c r="V14" i="5"/>
  <c r="T16" i="5"/>
  <c r="R16" i="5"/>
  <c r="K8" i="5"/>
  <c r="M13" i="5"/>
  <c r="K14" i="5"/>
  <c r="M8" i="5"/>
  <c r="M9" i="5"/>
  <c r="N9" i="5" s="1"/>
  <c r="R14" i="5"/>
  <c r="K13" i="5"/>
  <c r="V8" i="5"/>
  <c r="V13" i="5"/>
  <c r="R13" i="5"/>
  <c r="P13" i="5"/>
  <c r="P7" i="5"/>
  <c r="M14" i="5"/>
  <c r="T9" i="5"/>
  <c r="R9" i="5"/>
  <c r="V9" i="5"/>
  <c r="K7" i="5"/>
  <c r="B63" i="6"/>
  <c r="T18" i="5"/>
  <c r="AB18" i="5"/>
  <c r="AC18" i="5"/>
  <c r="AE18" i="5" s="1"/>
  <c r="V7" i="5"/>
  <c r="M7" i="5"/>
  <c r="T7" i="5"/>
  <c r="M4" i="5"/>
  <c r="T4" i="5"/>
  <c r="R18" i="5"/>
  <c r="P18" i="5"/>
  <c r="V18" i="5"/>
  <c r="N10" i="5"/>
  <c r="N12" i="5"/>
  <c r="N5" i="5"/>
  <c r="N18" i="5"/>
  <c r="N11" i="5" l="1"/>
  <c r="N4" i="5"/>
  <c r="N15" i="5"/>
  <c r="N8" i="5"/>
  <c r="N13" i="5"/>
  <c r="N14" i="5"/>
  <c r="N7" i="5"/>
</calcChain>
</file>

<file path=xl/comments1.xml><?xml version="1.0" encoding="utf-8"?>
<comments xmlns="http://schemas.openxmlformats.org/spreadsheetml/2006/main">
  <authors>
    <author>mblac06</author>
  </authors>
  <commentList>
    <comment ref="G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availlable, report will be availbale from Q1 2018 onwards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available, report will be availbale from Q1 2018 onwards </t>
        </r>
      </text>
    </comment>
    <comment ref="T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Data on Vector is only availbale from 03 March 17 so this value is artificially low at present. The KPI will only report correctly after March 2019. </t>
        </r>
      </text>
    </comment>
  </commentList>
</comments>
</file>

<file path=xl/comments2.xml><?xml version="1.0" encoding="utf-8"?>
<comments xmlns="http://schemas.openxmlformats.org/spreadsheetml/2006/main">
  <authors>
    <author>mblac06</author>
  </authors>
  <commentList>
    <comment ref="U18" authorId="0">
      <text>
        <r>
          <rPr>
            <b/>
            <sz val="9"/>
            <color indexed="81"/>
            <rFont val="Tahoma"/>
            <charset val="1"/>
          </rPr>
          <t xml:space="preserve">mblac06: </t>
        </r>
        <r>
          <rPr>
            <sz val="9"/>
            <color indexed="81"/>
            <rFont val="Tahoma"/>
            <charset val="1"/>
          </rPr>
          <t>Data on Vector is only availbale from 03 March 17 so this value is artificially low at present. The KPI will only report correctly after March 2019.</t>
        </r>
      </text>
    </comment>
  </commentList>
</comments>
</file>

<file path=xl/sharedStrings.xml><?xml version="1.0" encoding="utf-8"?>
<sst xmlns="http://schemas.openxmlformats.org/spreadsheetml/2006/main" count="1307" uniqueCount="1172">
  <si>
    <t xml:space="preserve">KPI 0: Summary Statistics </t>
  </si>
  <si>
    <t xml:space="preserve">Total Population (TP) </t>
  </si>
  <si>
    <t xml:space="preserve">Borders </t>
  </si>
  <si>
    <t xml:space="preserve">Fife </t>
  </si>
  <si>
    <t xml:space="preserve">Highland </t>
  </si>
  <si>
    <t xml:space="preserve">Lanarkshire </t>
  </si>
  <si>
    <t xml:space="preserve">Lothian </t>
  </si>
  <si>
    <t xml:space="preserve">Orkney </t>
  </si>
  <si>
    <t xml:space="preserve">Tayside </t>
  </si>
  <si>
    <t xml:space="preserve">Temporarily suspended (TS) </t>
  </si>
  <si>
    <t xml:space="preserve">Temporarily unavailable (TU) </t>
  </si>
  <si>
    <t xml:space="preserve">Eligible Population (EP = TP-TS-PS+TU) </t>
  </si>
  <si>
    <t xml:space="preserve">Screening population (SP) </t>
  </si>
  <si>
    <t>Board of treatment</t>
  </si>
  <si>
    <t xml:space="preserve">Permanently suspended (PS) </t>
  </si>
  <si>
    <t xml:space="preserve">Ayrshire &amp; Arran </t>
  </si>
  <si>
    <t xml:space="preserve">Western Isles </t>
  </si>
  <si>
    <t xml:space="preserve">Patients with an outcome of 'Refer to Ophthalmology ' in the first 6 month of the interval (RO) </t>
  </si>
  <si>
    <t xml:space="preserve">Average of the number of days to Ophthalmology  examination (ADOE) </t>
  </si>
  <si>
    <t>KPI 16: Ophthalmology attendance rate</t>
  </si>
  <si>
    <t xml:space="preserve">KPI 17: Ophthalmology suspensions rate </t>
  </si>
  <si>
    <t>People temporarily suspended from screening for reason of "under the care of Ophthalmologist" (UCO)</t>
  </si>
  <si>
    <t xml:space="preserve">People with last result 'observable' in the first 6 month of the interval (POR) </t>
  </si>
  <si>
    <t xml:space="preserve">People within POR who commenced an examination within 6 month (PC6M) </t>
  </si>
  <si>
    <t xml:space="preserve">KPI 11: Six Month Recall result rate </t>
  </si>
  <si>
    <t xml:space="preserve">KPI 12: Six Month recall rescreen rate </t>
  </si>
  <si>
    <t xml:space="preserve">KPI 13: Referable Result rate </t>
  </si>
  <si>
    <t xml:space="preserve">KPI 7A: Annual photographic technical failure rate </t>
  </si>
  <si>
    <t xml:space="preserve">Photographic screenings (PS) </t>
  </si>
  <si>
    <t xml:space="preserve">Slit lamp screenings (SL) </t>
  </si>
  <si>
    <t xml:space="preserve">Unsuccessful slit lamp screening episodes (USL) </t>
  </si>
  <si>
    <t xml:space="preserve">KPI 7: Annual overall technical failure rate </t>
  </si>
  <si>
    <t xml:space="preserve">Slit lamp screenings + photographic screenings (SLPS) </t>
  </si>
  <si>
    <t xml:space="preserve">Longest recorded number of days to written report (LRD) </t>
  </si>
  <si>
    <t xml:space="preserve">Average of the number of days to written report (AD) </t>
  </si>
  <si>
    <t xml:space="preserve">Median of the number of days to written report (MD) </t>
  </si>
  <si>
    <t xml:space="preserve">Number of episodes (NE) </t>
  </si>
  <si>
    <t xml:space="preserve">KPI 9: Written report success rate </t>
  </si>
  <si>
    <t xml:space="preserve">KPI 7B: Annual slit lamp technical failure rate </t>
  </si>
  <si>
    <t xml:space="preserve">KPI 8: Duration to written report </t>
  </si>
  <si>
    <t xml:space="preserve">People attending screening without invitation (API) </t>
  </si>
  <si>
    <t xml:space="preserve">People invited at least once (INV) </t>
  </si>
  <si>
    <t xml:space="preserve">People successfully screened (biennial) (BIE) </t>
  </si>
  <si>
    <t xml:space="preserve">KPI 6: Annual patient technical recall rate </t>
  </si>
  <si>
    <t xml:space="preserve">People unsuccessfully screened (UNSUC) </t>
  </si>
  <si>
    <t xml:space="preserve">People attending at least once (ATT) </t>
  </si>
  <si>
    <t xml:space="preserve">KPI 14: Ophthalmology Report Interval </t>
  </si>
  <si>
    <t>% (100 * TS/TP)</t>
  </si>
  <si>
    <t>% (100 * PS/TP)</t>
  </si>
  <si>
    <t>% (100*TU/TP)</t>
  </si>
  <si>
    <t>% (100*EP/TP)</t>
  </si>
  <si>
    <t xml:space="preserve">KPI 10: Twelve Month Recall result rate </t>
  </si>
  <si>
    <t xml:space="preserve">Unsuccessful photographic screening episodes (UPS) </t>
  </si>
  <si>
    <t>Longest recorded days to opthalmology examination for the first qualifying episode (LRDOE)</t>
  </si>
  <si>
    <t>Scotland</t>
  </si>
  <si>
    <t xml:space="preserve">% (100 * UNSUC / EP) </t>
  </si>
  <si>
    <t xml:space="preserve">% (100 * BIE / EP) </t>
  </si>
  <si>
    <t xml:space="preserve">% (100 * SUC2 /EP) </t>
  </si>
  <si>
    <t xml:space="preserve">% (100 * SUC1 /EP) </t>
  </si>
  <si>
    <t xml:space="preserve">% (100 * ATT / EP) </t>
  </si>
  <si>
    <t xml:space="preserve">% (100 * INV / (EP - API)) </t>
  </si>
  <si>
    <t xml:space="preserve">% (100 * UPS/ PS) </t>
  </si>
  <si>
    <t xml:space="preserve">% (100 * USL / SL) </t>
  </si>
  <si>
    <t xml:space="preserve">% (100 * USLUPS / SLPS) </t>
  </si>
  <si>
    <t xml:space="preserve">% (100 * E20D / NE) </t>
  </si>
  <si>
    <t>% (100* SSE/EP)</t>
  </si>
  <si>
    <t xml:space="preserve">% (100 * SEN / SSE) </t>
  </si>
  <si>
    <t xml:space="preserve">% (100 * SEO / SSE) </t>
  </si>
  <si>
    <t xml:space="preserve">%  (100 * PC6M / POR) </t>
  </si>
  <si>
    <t xml:space="preserve">% (100 * SER / SSE) </t>
  </si>
  <si>
    <t>% (100 * RO/EP)</t>
  </si>
  <si>
    <t>% (100 * SOE/RO)</t>
  </si>
  <si>
    <t>% (100 * REFT / RO)</t>
  </si>
  <si>
    <t xml:space="preserve">% (100 * OPHTH / SP) </t>
  </si>
  <si>
    <t xml:space="preserve">% (100 * UCO / SP) </t>
  </si>
  <si>
    <t xml:space="preserve">Episodes with &lt;= 20 working days to written report (E20D) </t>
  </si>
  <si>
    <t xml:space="preserve">Unsuccessful slit lamp screenings &amp; photographic screenings (USLUPS) </t>
  </si>
  <si>
    <t xml:space="preserve">Successful screening episodes (excl. ophthalmology examinations) (SSE) </t>
  </si>
  <si>
    <t xml:space="preserve">Screening episodes (excl. ophthalmology examinations) with observable result (SEO) </t>
  </si>
  <si>
    <t xml:space="preserve">Screening episodes (excl. ophthalmology examinations) with negative result (SEN) </t>
  </si>
  <si>
    <t xml:space="preserve">Screening episodes (excl. ophthalmology examinations) with referable result (SER) </t>
  </si>
  <si>
    <t xml:space="preserve">People who attended at least 1 Ophthalmology examination with a screening outcome of 'Re-screen in 12 months', 'Re-screen in 6 months' or 'Retain under Ophthalmology review' (OPHTH) </t>
  </si>
  <si>
    <t xml:space="preserve">Patients within RO with a subsequent Ophthalmology examination (SOE) </t>
  </si>
  <si>
    <t xml:space="preserve">KPI 15: Ophthalmology review target </t>
  </si>
  <si>
    <t xml:space="preserve">Patients with an outcome of 'Refer to Ophthalmology ' in the first 6 months of the interval (RO) </t>
  </si>
  <si>
    <t xml:space="preserve">Number of these patients for whom the days to Ophthalmology examination is less than or equal to referral target (90 days) (REFT) </t>
  </si>
  <si>
    <t>KPI 0: National Summary Statistics</t>
  </si>
  <si>
    <t xml:space="preserve">As low as possible </t>
  </si>
  <si>
    <t xml:space="preserve">DNA rate </t>
  </si>
  <si>
    <t xml:space="preserve">% (100 * INV - ATT) </t>
  </si>
  <si>
    <t>N/A</t>
  </si>
  <si>
    <t xml:space="preserve">People successfully screened in reporting period (SUC) </t>
  </si>
  <si>
    <t xml:space="preserve">People successfully screened in the prev year (ANN) </t>
  </si>
  <si>
    <t>HIS Target June 2016</t>
  </si>
  <si>
    <t xml:space="preserve">Call/Recall (HIS Standards 2) </t>
  </si>
  <si>
    <t>2.3 The invitation to attend diabetic retinopathy screening is offered to all newly diagnosed patients within 30 calendar days of the DRS Collaborative4 receiving notification.</t>
  </si>
  <si>
    <t>2.4 The date of the appointment offered to all newly diagnosed patients is within 90 calendar days of the DRS Collaborative4 receiving notification.</t>
  </si>
  <si>
    <t>KPI 2: Screening uptake rate        (HIS Standard 3)</t>
  </si>
  <si>
    <t xml:space="preserve">KPI 4: Successful screening rate            (HIS Standard 3) </t>
  </si>
  <si>
    <t>KPI 1: Screening invitation rate           (HIS Standard 3)</t>
  </si>
  <si>
    <t xml:space="preserve">KPI 7A: Annual photographic technical failure rate                        (HIS Standard 4) </t>
  </si>
  <si>
    <t>KPI 3: Annual successful screening rate (HIS Standard 3)</t>
  </si>
  <si>
    <t>KPI 5: Biennial successful screening rate (HIS Standard 3)</t>
  </si>
  <si>
    <t>Title</t>
  </si>
  <si>
    <t>Date Range</t>
  </si>
  <si>
    <t>Start</t>
  </si>
  <si>
    <t>End</t>
  </si>
  <si>
    <t>Results of Level 1</t>
  </si>
  <si>
    <t>(All Patients) and (01.01 KPI 0-TP-BoT AYRSHIRE AND ARRAN)</t>
  </si>
  <si>
    <t>(All Patients) and (01.02 KPI 0-TP-BoT BORDERS)</t>
  </si>
  <si>
    <t>(All Patients) and (01.03 KPI 0-TP-BoT FIFE)</t>
  </si>
  <si>
    <t>(All Patients) and (01.04 KPI 0-TP-BoT GREATER GLASGOW,CLYDE)</t>
  </si>
  <si>
    <t>(All Patients) and (01.05 KPI 0-TP-BoT HIGHLAND)</t>
  </si>
  <si>
    <t>(All Patients) and (01.06 KPI 0-TP-BoT LANARKSHIRE)</t>
  </si>
  <si>
    <t>(All Patients) and (01.07 KPI 0-TP-BoT GRAMPIAN)</t>
  </si>
  <si>
    <t>(All Patients) and (01.08 KPI 0-TP-BoT ORKNEY)</t>
  </si>
  <si>
    <t>(All Patients) and (01.09 KPI 0-TP-BoT LOTHIAN)</t>
  </si>
  <si>
    <t>(All Patients) and (01.10 KPI 0-TP-BoT TAYSIDE)</t>
  </si>
  <si>
    <t>(All Patients) and (01.11 KPI 0-TP-BoT FORTH VALLEY)</t>
  </si>
  <si>
    <t>(All Patients) and (01.12 KPI 0-TP-BoT WESTERN ISLES)</t>
  </si>
  <si>
    <t>(All Patients) and (01.13 KPI 0-TP-BoT DUMFRIES AND GALLOWAY)</t>
  </si>
  <si>
    <t>(All Patients) and (01.14 KPI 0-TP-BoT SHETLAND)</t>
  </si>
  <si>
    <t>(All Patients) and (01.99 KPI 0-TP-*** TOTAL ***)</t>
  </si>
  <si>
    <t>(All Patients) and (02.01 KPI 0-TS-BoT AYRSHIRE AND ARRAN)</t>
  </si>
  <si>
    <t>(All Patients) and (02.02 KPI 0-TS-BoT BORDERS)</t>
  </si>
  <si>
    <t>(All Patients) and (02.03 KPI 0-TS-BoT FIFE)</t>
  </si>
  <si>
    <t>(All Patients) and (02.04 KPI 0-TS-BoT GREATER GLASGOW,CLYDE)</t>
  </si>
  <si>
    <t>(All Patients) and (02.05 KPI 0-TS-BoT HIGHLAND)</t>
  </si>
  <si>
    <t>(All Patients) and (02.06 KPI 0-TS-BoT LANARKSHIRE)</t>
  </si>
  <si>
    <t>(All Patients) and (02.07 KPI 0-TS-BoT GRAMPIAN)</t>
  </si>
  <si>
    <t>(All Patients) and (02.08 KPI 0-TS-BoT ORKNEY)</t>
  </si>
  <si>
    <t>(All Patients) and (02.09 KPI 0-TS-BoT LOTHIAN)</t>
  </si>
  <si>
    <t>(All Patients) and (02.10 KPI 0-TS-BoT TAYSIDE)</t>
  </si>
  <si>
    <t>(All Patients) and (02.11 KPI 0-TS-BoT FORTH VALLEY)</t>
  </si>
  <si>
    <t>(All Patients) and (02.12 KPI 0-TS-BoT WESTERN ISLES)</t>
  </si>
  <si>
    <t>(All Patients) and (02.13 KPI 0-TS-BoT DUMFRIES AND GALLOWAY)</t>
  </si>
  <si>
    <t>(All Patients) and (02.14 KPI 0-TS-BoT SHETLAND)</t>
  </si>
  <si>
    <t>(All Patients) and (02.99 KPI 0-TS-*** TOTAL ***)</t>
  </si>
  <si>
    <t>(All Patients) and (03.01 KPI 0-PS-BoT AYRSHIRE AND ARRAN)</t>
  </si>
  <si>
    <t>(All Patients) and (03.02 KPI 0-PS-BoT BORDERS)</t>
  </si>
  <si>
    <t>(All Patients) and (03.03 KPI 0-PS-BoT FIFE)</t>
  </si>
  <si>
    <t>(All Patients) and (03.04 KPI 0-PS-BoT GREATER GLASGOW,CLYDE)</t>
  </si>
  <si>
    <t>(All Patients) and (03.05 KPI 0-PS-BoT HIGHLAND)</t>
  </si>
  <si>
    <t>(All Patients) and (03.06 KPI 0-PS-BoT LANARKSHIRE)</t>
  </si>
  <si>
    <t>(All Patients) and (03.07 KPI 0-PS-BoT GRAMPIAN)</t>
  </si>
  <si>
    <t>(All Patients) and (03.08 KPI 0-PS-BoT ORKNEY)</t>
  </si>
  <si>
    <t>(All Patients) and (03.09 KPI 0-PS-BoT LOTHIAN)</t>
  </si>
  <si>
    <t>(All Patients) and (03.10 KPI 0-PS-BoT TAYSIDE)</t>
  </si>
  <si>
    <t>(All Patients) and (03.11 KPI 0-PS-BoT FORTH VALLEY)</t>
  </si>
  <si>
    <t>(All Patients) and (03.12 KPI 0-PS-BoT WESTERN ISLES)</t>
  </si>
  <si>
    <t>(All Patients) and (03.13 KPI 0-PS-BoT DUMFRIES AND GALLOWAY)</t>
  </si>
  <si>
    <t>(All Patients) and (03.14 KPI 0-PS-BoT SHETLAND)</t>
  </si>
  <si>
    <t>(All Patients) and (03.99 KPI 0-PS-*** TOTAL ***)</t>
  </si>
  <si>
    <t>(All Patients) and (04.01 KPI 0-TU-BoT AYRSHIRE AND ARRAN)</t>
  </si>
  <si>
    <t>(All Patients) and (04.02 KPI 0-TU-BoT BORDERS)</t>
  </si>
  <si>
    <t>(All Patients) and (04.03 KPI 0-TU-BoT FIFE)</t>
  </si>
  <si>
    <t>(All Patients) and (04.04 KPI 0-TU-BoT GREATER GLASGOW,CLYDE)</t>
  </si>
  <si>
    <t>(All Patients) and (04.05 KPI 0-TU-BoT HIGHLAND)</t>
  </si>
  <si>
    <t>(All Patients) and (04.06 KPI 0-TU-BoT LANARKSHIRE)</t>
  </si>
  <si>
    <t>(All Patients) and (04.07 KPI 0-TU-BoT GRAMPIAN)</t>
  </si>
  <si>
    <t>(All Patients) and (04.08 KPI 0-TU-BoT ORKNEY)</t>
  </si>
  <si>
    <t>(All Patients) and (04.09 KPI 0-TU-BoT LOTHIAN)</t>
  </si>
  <si>
    <t>(All Patients) and (04.10 KPI 0-TU-BoT TAYSIDE)</t>
  </si>
  <si>
    <t>(All Patients) and (04.11 KPI 0-TU-BoT FORTH VALLEY)</t>
  </si>
  <si>
    <t>(All Patients) and (04.12 KPI 0-TU-BoT WESTERN ISLES)</t>
  </si>
  <si>
    <t>(All Patients) and (04.13 KPI 0-TU-BoT DUMFRIES AND GALLOWAY)</t>
  </si>
  <si>
    <t>(All Patients) and (04.14 KPI 0-TU-BoT SHETLAND)</t>
  </si>
  <si>
    <t>(All Patients) and (04.99 KPI 0-TU-*** TOTAL ***)</t>
  </si>
  <si>
    <t>(All Patients) and (05.01 KPI 0-EP=TP-TS-PSBoT AYRSHIRE AND ARRAN)</t>
  </si>
  <si>
    <t>(All Patients) and (05.02 KPI 0-EP=TP-TS-PSBoT BORDERS)</t>
  </si>
  <si>
    <t>(All Patients) and (05.03 KPI 0-EP=TP-TS-PSBoT FIFE)</t>
  </si>
  <si>
    <t>(All Patients) and (05.04 KPI 0-EP=TP-TS-PSBoT GREATER GLASGOW,CLYDE)</t>
  </si>
  <si>
    <t>(All Patients) and (05.05 KPI 0-EP=TP-TS-PSBoT HIGHLAND)</t>
  </si>
  <si>
    <t>(All Patients) and (05.06 KPI 0-EP=TP-TS-PSBoT LANARKSHIRE)</t>
  </si>
  <si>
    <t>(All Patients) and (05.07 KPI 0-EP=TP-TS-PSBoT GRAMPIAN)</t>
  </si>
  <si>
    <t>(All Patients) and (05.08 KPI 0-EP=TP-TS-PSBoT ORKNEY)</t>
  </si>
  <si>
    <t>(All Patients) and (05.09 KPI 0-EP=TP-TS-PSBoT LOTHIAN)</t>
  </si>
  <si>
    <t>(All Patients) and (05.10 KPI 0-EP=TP-TS-PSBoT TAYSIDE)</t>
  </si>
  <si>
    <t>(All Patients) and (05.11 KPI 0-EP=TP-TS-PSBoT FORTH VALLEY)</t>
  </si>
  <si>
    <t>(All Patients) and (05.12 KPI 0-EP=TP-TS-PSBoT WESTERN ISLES)</t>
  </si>
  <si>
    <t>(All Patients) and (05.13 KPI 0-EP=TP-TS-PSBoT DUMFRIES AND GALLOWAY)</t>
  </si>
  <si>
    <t>(All Patients) and (05.14 KPI 0-EP=TP-TS-PSBoT SHETLAND)</t>
  </si>
  <si>
    <t>(All Patients) and (05.99 KPI 0-EP=TP-TS-PS*** TOTAL ***)</t>
  </si>
  <si>
    <t>(All Patients) and (06.01 KPI 1-EP-BoT AYRSHIRE AND ARRAN)</t>
  </si>
  <si>
    <t>(All Patients) and (06.02 KPI 1-EP-BoT BORDERS)</t>
  </si>
  <si>
    <t>(All Patients) and (06.03 KPI 1-EP-BoT FIFE)</t>
  </si>
  <si>
    <t>(All Patients) and (06.04 KPI 1-EP-BoT GREATER GLASGOW,CLYDE)</t>
  </si>
  <si>
    <t>(All Patients) and (06.05 KPI 1-EP-BoT HIGHLAND)</t>
  </si>
  <si>
    <t>(All Patients) and (06.06 KPI 1-EP-BoT LANARKSHIRE)</t>
  </si>
  <si>
    <t>(All Patients) and (06.07 KPI 1-EP-BoT GRAMPIAN)</t>
  </si>
  <si>
    <t>(All Patients) and (06.08 KPI 1-EP-BoT ORKNEY)</t>
  </si>
  <si>
    <t>(All Patients) and (06.09 KPI 1-EP-BoT LOTHIAN)</t>
  </si>
  <si>
    <t>(All Patients) and (06.10 KPI 1-EP-BoT TAYSIDE)</t>
  </si>
  <si>
    <t>(All Patients) and (06.11 KPI 1-EP-BoT FORTH VALLEY)</t>
  </si>
  <si>
    <t>(All Patients) and (06.12 KPI 1-EP-BoT WESTERN ISLES)</t>
  </si>
  <si>
    <t>(All Patients) and (06.13 KPI 1-EP-BoT DUMFRIES AND GALLOWAY)</t>
  </si>
  <si>
    <t>(All Patients) and (06.14 KPI 1-EP-BoT SHETLAND)</t>
  </si>
  <si>
    <t>(All Patients) and (06.99 KPI 1-EP-*** TOTAL ***)</t>
  </si>
  <si>
    <t>(All Patients) and (07.01 KPI 1-API-BoT AYRSHIRE AND ARRAN)</t>
  </si>
  <si>
    <t>(All Patients) and (07.02 KPI 1-API-BoT BORDERS)</t>
  </si>
  <si>
    <t>(All Patients) and (07.03 KPI 1-API-BoT FIFE)</t>
  </si>
  <si>
    <t>(All Patients) and (07.04 KPI 1-API-BoT GREATER GLASGOW,CLYDE)</t>
  </si>
  <si>
    <t>(All Patients) and (07.05 KPI 1-API-BoT HIGHLAND)</t>
  </si>
  <si>
    <t>(All Patients) and (07.06 KPI 1-API-BoT LANARKSHIRE)</t>
  </si>
  <si>
    <t>(All Patients) and (07.07 KPI 1-API-BoT GRAMPIAN)</t>
  </si>
  <si>
    <t>(All Patients) and (07.08 KPI 1-API-BoT ORKNEY)</t>
  </si>
  <si>
    <t>(All Patients) and (07.09 KPI 1-API-BoT LOTHIAN)</t>
  </si>
  <si>
    <t>(All Patients) and (07.10 KPI 1-API-BoT TAYSIDE)</t>
  </si>
  <si>
    <t>(All Patients) and (07.11 KPI 1-API-BoT FORTH VALLEY)</t>
  </si>
  <si>
    <t>(All Patients) and (07.12 KPI 1-API-BoT WESTERN ISLES)</t>
  </si>
  <si>
    <t>(All Patients) and (07.13 KPI 1-API-BoT DUMFRIES AND GALLOWAY)</t>
  </si>
  <si>
    <t>(All Patients) and (07.14 KPI 1-API-BoT SHETLAND)</t>
  </si>
  <si>
    <t>(All Patients) and (07.99 KPI 1-API-*** TOTAL ***)</t>
  </si>
  <si>
    <t>(All Patients) and (08.01 KPI 1-INV-BoT AYRSHIRE AND ARRAN)</t>
  </si>
  <si>
    <t>(All Patients) and (08.02 KPI 1-INV-BoT BORDERS)</t>
  </si>
  <si>
    <t>(All Patients) and (08.03 KPI 1-INV-BoT FIFE)</t>
  </si>
  <si>
    <t>(All Patients) and (08.04 KPI 1-INV-BoT GREATER GLASGOW,CLYDE)</t>
  </si>
  <si>
    <t>(All Patients) and (08.05 KPI 1-INV-BoT HIGHLAND)</t>
  </si>
  <si>
    <t>(All Patients) and (08.06 KPI 1-INV-BoT LANARKSHIRE)</t>
  </si>
  <si>
    <t>(All Patients) and (08.07 KPI 1-INV-BoT GRAMPIAN)</t>
  </si>
  <si>
    <t>(All Patients) and (08.08 KPI 1-INV-BoT ORKNEY)</t>
  </si>
  <si>
    <t>(All Patients) and (08.09 KPI 1-INV-BoT LOTHIAN)</t>
  </si>
  <si>
    <t>(All Patients) and (08.10 KPI 1-INV-BoT TAYSIDE)</t>
  </si>
  <si>
    <t>(All Patients) and (08.11 KPI 1-INV-BoT FORTH VALLEY)</t>
  </si>
  <si>
    <t>(All Patients) and (08.12 KPI 1-INV-BoT WESTERN ISLES)</t>
  </si>
  <si>
    <t>(All Patients) and (08.13 KPI 1-INV-BoT DUMFRIES AND GALLOWAY)</t>
  </si>
  <si>
    <t>(All Patients) and (08.14 KPI 1-INV-BoT SHETLAND)</t>
  </si>
  <si>
    <t>(All Patients) and (08.99 KPI 1-INV-*** TOTAL ***)</t>
  </si>
  <si>
    <t>(All Patients) and (09.01 KPI 1-%-BoT AYRSHIRE AND ARRAN)</t>
  </si>
  <si>
    <t>(All Patients) and (09.02 KPI 1-%-BoT BORDERS)</t>
  </si>
  <si>
    <t>(All Patients) and (09.03 KPI 1-%-BoT FIFE)</t>
  </si>
  <si>
    <t>(All Patients) and (09.04 KPI 1-%-BoT GREATER GLASGOW,CLYDE)</t>
  </si>
  <si>
    <t>(All Patients) and (09.05 KPI 1-%-BoT HIGHLAND)</t>
  </si>
  <si>
    <t>(All Patients) and (09.06 KPI 1-%-BoT LANARKSHIRE)</t>
  </si>
  <si>
    <t>(All Patients) and (09.07 KPI 1-%-BoT GRAMPIAN)</t>
  </si>
  <si>
    <t>(All Patients) and (09.08 KPI 1-%-BoT ORKNEY)</t>
  </si>
  <si>
    <t>(All Patients) and (09.09 KPI 1-%-BoT LOTHIAN)</t>
  </si>
  <si>
    <t>(All Patients) and (09.10 KPI 1-%-BoT TAYSIDE)</t>
  </si>
  <si>
    <t>(All Patients) and (09.11 KPI 1-%-BoT FORTH VALLEY)</t>
  </si>
  <si>
    <t>(All Patients) and (09.12 KPI 1-%-BoT WESTERN ISLES)</t>
  </si>
  <si>
    <t>(All Patients) and (09.13 KPI 1-%-BoT DUMFRIES AND GALLOWAY)</t>
  </si>
  <si>
    <t>(All Patients) and (09.14 KPI 1-%-BoT SHETLAND)</t>
  </si>
  <si>
    <t>(All Patients) and (09.99 KPI 1-%-*** TOTAL ***)</t>
  </si>
  <si>
    <t>(All Patients) and (10.01 KPI 2-EP-BoT AYRSHIRE AND ARRAN)</t>
  </si>
  <si>
    <t>(All Patients) and (10.02 KPI 2-EP-BoT BORDERS)</t>
  </si>
  <si>
    <t>(All Patients) and (10.03 KPI 2-EP-BoT FIFE)</t>
  </si>
  <si>
    <t>(All Patients) and (10.04 KPI 2-EP-BoT GREATER GLASGOW,CLYDE)</t>
  </si>
  <si>
    <t>(All Patients) and (10.05 KPI 2-EP-BoT HIGHLAND)</t>
  </si>
  <si>
    <t>(All Patients) and (10.06 KPI 2-EP-BoT LANARKSHIRE)</t>
  </si>
  <si>
    <t>(All Patients) and (10.07 KPI 2-EP-BoT GRAMPIAN)</t>
  </si>
  <si>
    <t>(All Patients) and (10.08 KPI 2-EP-BoT ORKNEY)</t>
  </si>
  <si>
    <t>(All Patients) and (10.09 KPI 2-EP-BoT LOTHIAN)</t>
  </si>
  <si>
    <t>(All Patients) and (10.10 KPI 2-EP-BoT TAYSIDE)</t>
  </si>
  <si>
    <t>(All Patients) and (10.11 KPI 2-EP-BoT FORTH VALLEY)</t>
  </si>
  <si>
    <t>(All Patients) and (10.12 KPI 2-EP-BoT WESTERN ISLES)</t>
  </si>
  <si>
    <t>(All Patients) and (10.13 KPI 2-EP-BoT DUMFRIES AND GALLOWAY)</t>
  </si>
  <si>
    <t>(All Patients) and (10.14 KPI 2-EP-BoT SHETLAND)</t>
  </si>
  <si>
    <t>(All Patients) and (10.99 KPI 2-EP-*** TOTAL ***)</t>
  </si>
  <si>
    <t>(All Patients) and (11.01 KPI 2-ATT-BoT AYRSHIRE AND ARRAN)</t>
  </si>
  <si>
    <t>(All Patients) and (11.02 KPI 2-ATT-BoT BORDERS)</t>
  </si>
  <si>
    <t>(All Patients) and (11.03 KPI 2-ATT-BoT FIFE)</t>
  </si>
  <si>
    <t>(All Patients) and (11.04 KPI 2-ATT-BoT GREATER GLASGOW,CLYDE)</t>
  </si>
  <si>
    <t>(All Patients) and (11.05 KPI 2-ATT-BoT HIGHLAND)</t>
  </si>
  <si>
    <t>(All Patients) and (11.06 KPI 2-ATT-BoT LANARKSHIRE)</t>
  </si>
  <si>
    <t>(All Patients) and (11.07 KPI 2-ATT-BoT GRAMPIAN)</t>
  </si>
  <si>
    <t>(All Patients) and (11.08 KPI 2-ATT-BoT ORKNEY)</t>
  </si>
  <si>
    <t>(All Patients) and (11.09 KPI 2-ATT-BoT LOTHIAN)</t>
  </si>
  <si>
    <t>(All Patients) and (11.10 KPI 2-ATT-BoT TAYSIDE)</t>
  </si>
  <si>
    <t>(All Patients) and (11.11 KPI 2-ATT-BoT FORTH VALLEY)</t>
  </si>
  <si>
    <t>(All Patients) and (11.12 KPI 2-ATT-BoT WESTERN ISLES)</t>
  </si>
  <si>
    <t>(All Patients) and (11.13 KPI 2-ATT-BoT DUMFRIES AND GALLOWAY)</t>
  </si>
  <si>
    <t>(All Patients) and (11.14 KPI 2-ATT-BoT SHETLAND)</t>
  </si>
  <si>
    <t>(All Patients) and (11.99 KPI 2-ATT-*** TOTAL ***)</t>
  </si>
  <si>
    <t>(All Patients) and (12.01 KPI 2-%-BoT AYRSHIRE AND ARRAN)</t>
  </si>
  <si>
    <t>(All Patients) and (12.02 KPI 2-%-BoT BORDERS)</t>
  </si>
  <si>
    <t>(All Patients) and (12.03 KPI 2-%-BoT FIFE)</t>
  </si>
  <si>
    <t>(All Patients) and (12.04 KPI 2-%-BoT GREATER GLASGOW,CLYDE)</t>
  </si>
  <si>
    <t>(All Patients) and (12.05 KPI 2-%-BoT HIGHLAND)</t>
  </si>
  <si>
    <t>(All Patients) and (12.06 KPI 2-%-BoT LANARKSHIRE)</t>
  </si>
  <si>
    <t>(All Patients) and (12.07 KPI 2-%-BoT GRAMPIAN)</t>
  </si>
  <si>
    <t>(All Patients) and (12.08 KPI 2-%-BoT ORKNEY)</t>
  </si>
  <si>
    <t>(All Patients) and (12.09 KPI 2-%-BoT LOTHIAN)</t>
  </si>
  <si>
    <t>(All Patients) and (12.10 KPI 2-%-BoT TAYSIDE)</t>
  </si>
  <si>
    <t>(All Patients) and (12.11 KPI 2-%-BoT FORTH VALLEY)</t>
  </si>
  <si>
    <t>(All Patients) and (12.12 KPI 2-%-BoT WESTERN ISLES)</t>
  </si>
  <si>
    <t>(All Patients) and (12.13 KPI 2-%-BoT DUMFRIES AND GALLOWAY)</t>
  </si>
  <si>
    <t>(All Patients) and (12.14 KPI 2-%-BoT SHETLAND)</t>
  </si>
  <si>
    <t>(All Patients) and (12.99 KPI 2-%-*** TOTAL ***)</t>
  </si>
  <si>
    <t>(All Patients) and (13.01 KPI 3-EP-BoT AYRSHIRE AND ARRAN)</t>
  </si>
  <si>
    <t>(All Patients) and (13.02 KPI 3-EP-BoT BORDERS)</t>
  </si>
  <si>
    <t>(All Patients) and (13.03 KPI 3-EP-BoT FIFE)</t>
  </si>
  <si>
    <t>(All Patients) and (13.04 KPI 3-EP-BoT GREATER GLASGOW,CLYDE)</t>
  </si>
  <si>
    <t>(All Patients) and (13.05 KPI 3-EP-BoT HIGHLAND)</t>
  </si>
  <si>
    <t>(All Patients) and (13.06 KPI 3-EP-BoT LANARKSHIRE)</t>
  </si>
  <si>
    <t>(All Patients) and (13.07 KPI 3-EP-BoT GRAMPIAN)</t>
  </si>
  <si>
    <t>(All Patients) and (13.08 KPI 3-EP-BoT ORKNEY)</t>
  </si>
  <si>
    <t>(All Patients) and (13.09 KPI 3-EP-BoT LOTHIAN)</t>
  </si>
  <si>
    <t>(All Patients) and (13.10 KPI 3-EP-BoT TAYSIDE)</t>
  </si>
  <si>
    <t>(All Patients) and (13.11 KPI 3-EP-BoT FORTH VALLEY)</t>
  </si>
  <si>
    <t>(All Patients) and (13.12 KPI 3-EP-BoT WESTERN ISLES)</t>
  </si>
  <si>
    <t>(All Patients) and (13.13 KPI 3-EP-BoT DUMFRIES AND GALLOWAY)</t>
  </si>
  <si>
    <t>(All Patients) and (13.14 KPI 3-EP-BoT SHETLAND)</t>
  </si>
  <si>
    <t>(All Patients) and (13.99 KPI 3-EP-*** TOTAL ***)</t>
  </si>
  <si>
    <t>(All Patients) and (14.01 KPI 3-SS-BoT AYRSHIRE AND ARRAN)</t>
  </si>
  <si>
    <t>(All Patients) and (14.02 KPI 3-SS-BoT BORDERS)</t>
  </si>
  <si>
    <t>(All Patients) and (14.03 KPI 3-SS-BoT FIFE)</t>
  </si>
  <si>
    <t>(All Patients) and (14.04 KPI 3-SS-BoT GREATER GLASGOW,CLYDE)</t>
  </si>
  <si>
    <t>(All Patients) and (14.05 KPI 3-SS-BoT HIGHLAND)</t>
  </si>
  <si>
    <t>(All Patients) and (14.06 KPI 3-SS-BoT LANARKSHIRE)</t>
  </si>
  <si>
    <t>(All Patients) and (14.07 KPI 3-SS-BoT GRAMPIAN)</t>
  </si>
  <si>
    <t>(All Patients) and (14.08 KPI 3-SS-BoT ORKNEY)</t>
  </si>
  <si>
    <t>(All Patients) and (14.09 KPI 3-SS-BoT LOTHIAN)</t>
  </si>
  <si>
    <t>(All Patients) and (14.10 KPI 3-SS-BoT TAYSIDE)</t>
  </si>
  <si>
    <t>(All Patients) and (14.11 KPI 3-SS-BoT FORTH VALLEY)</t>
  </si>
  <si>
    <t>(All Patients) and (14.12 KPI 3-SS-BoT WESTERN ISLES)</t>
  </si>
  <si>
    <t>(All Patients) and (14.13 KPI 3-SS-BoT DUMFRIES AND GALLOWAY)</t>
  </si>
  <si>
    <t>(All Patients) and (14.14 KPI 3-SS-BoT SHETLAND)</t>
  </si>
  <si>
    <t>(All Patients) and (14.99 KPI 3-SS-*** TOTAL ***)</t>
  </si>
  <si>
    <t>(All Patients) and (15.01 KPI 3-%-BoT AYRSHIRE AND ARRAN)</t>
  </si>
  <si>
    <t>(All Patients) and (15.02 KPI 3-%-BoT BORDERS)</t>
  </si>
  <si>
    <t>(All Patients) and (15.03 KPI 3-%-BoT FIFE)</t>
  </si>
  <si>
    <t>(All Patients) and (15.04 KPI 3-%-BoT GREATER GLASGOW,CLYDE)</t>
  </si>
  <si>
    <t>(All Patients) and (15.05 KPI 3-%-BoT HIGHLAND)</t>
  </si>
  <si>
    <t>(All Patients) and (15.06 KPI 3-%-BoT LANARKSHIRE)</t>
  </si>
  <si>
    <t>(All Patients) and (15.07 KPI 3-%-BoT GRAMPIAN)</t>
  </si>
  <si>
    <t>(All Patients) and (15.08 KPI 3-%-BoT ORKNEY)</t>
  </si>
  <si>
    <t>(All Patients) and (15.09 KPI 3-%-BoT LOTHIAN)</t>
  </si>
  <si>
    <t>(All Patients) and (15.10 KPI 3-%-BoT TAYSIDE)</t>
  </si>
  <si>
    <t>(All Patients) and (15.11 KPI 3-%-BoT FORTH VALLEY)</t>
  </si>
  <si>
    <t>(All Patients) and (15.12 KPI 3-%-BoT WESTERN ISLES)</t>
  </si>
  <si>
    <t>(All Patients) and (15.13 KPI 3-%-BoT DUMFRIES AND GALLOWAY)</t>
  </si>
  <si>
    <t>(All Patients) and (15.14 KPI 3-%-BoT SHETLAND)</t>
  </si>
  <si>
    <t>(All Patients) and (15.99 KPI 3-%-*** TOTAL ***)</t>
  </si>
  <si>
    <t>(All Patients) and (16.01 KPI 4-EP-BoT AYRSHIRE AND ARRAN)</t>
  </si>
  <si>
    <t>(All Patients) and (16.02 KPI 4-EP-BoT BORDERS)</t>
  </si>
  <si>
    <t>(All Patients) and (16.03 KPI 4-EP-BoT FIFE)</t>
  </si>
  <si>
    <t>(All Patients) and (16.04 KPI 4-EP-BoT GREATER GLASGOW,CLYDE)</t>
  </si>
  <si>
    <t>(All Patients) and (16.05 KPI 4-EP-BoT HIGHLAND)</t>
  </si>
  <si>
    <t>(All Patients) and (16.06 KPI 4-EP-BoT LANARKSHIRE)</t>
  </si>
  <si>
    <t>(All Patients) and (16.07 KPI 4-EP-BoT GRAMPIAN)</t>
  </si>
  <si>
    <t>(All Patients) and (16.08 KPI 4-EP-BoT ORKNEY)</t>
  </si>
  <si>
    <t>(All Patients) and (16.09 KPI 4-EP-BoT LOTHIAN)</t>
  </si>
  <si>
    <t>(All Patients) and (16.10 KPI 4-EP-BoT TAYSIDE)</t>
  </si>
  <si>
    <t>(All Patients) and (16.11 KPI 4-EP-BoT FORTH VALLEY)</t>
  </si>
  <si>
    <t>(All Patients) and (16.12 KPI 4-EP-BoT WESTERN ISLES)</t>
  </si>
  <si>
    <t>(All Patients) and (16.13 KPI 4-EP-BoT DUMFRIES AND GALLOWAY)</t>
  </si>
  <si>
    <t>(All Patients) and (16.14 KPI 4-EP-BoT SHETLAND)</t>
  </si>
  <si>
    <t>(All Patients) and (16.99 KPI 4-EP-*** TOTAL ***)</t>
  </si>
  <si>
    <t>(All Patients) and (17.01 KPI 4-SS-BoT AYRSHIRE AND ARRAN)</t>
  </si>
  <si>
    <t>(All Patients) and (17.02 KPI 4-SS-BoT BORDERS)</t>
  </si>
  <si>
    <t>(All Patients) and (17.03 KPI 4-SS-BoT FIFE)</t>
  </si>
  <si>
    <t>(All Patients) and (17.04 KPI 4-SS-BoT GREATER GLASGOW,CLYDE)</t>
  </si>
  <si>
    <t>(All Patients) and (17.05 KPI 4-SS-BoT HIGHLAND)</t>
  </si>
  <si>
    <t>(All Patients) and (17.06 KPI 4-SS-BoT LANARKSHIRE)</t>
  </si>
  <si>
    <t>(All Patients) and (17.07 KPI 4-SS-BoT GRAMPIAN)</t>
  </si>
  <si>
    <t>(All Patients) and (17.08 KPI 4-SS-BoT ORKNEY)</t>
  </si>
  <si>
    <t>(All Patients) and (17.09 KPI 4-SS-BoT LOTHIAN)</t>
  </si>
  <si>
    <t>(All Patients) and (17.10 KPI 4-SS-BoT TAYSIDE)</t>
  </si>
  <si>
    <t>(All Patients) and (17.11 KPI 4-SS-BoT FORTH VALLEY)</t>
  </si>
  <si>
    <t>(All Patients) and (17.12 KPI 4-SS-BoT WESTERN ISLES)</t>
  </si>
  <si>
    <t>(All Patients) and (17.13 KPI 4-SS-BoT DUMFRIES AND GALLOWAY)</t>
  </si>
  <si>
    <t>(All Patients) and (17.14 KPI 4-SS-BoT SHETLAND)</t>
  </si>
  <si>
    <t>(All Patients) and (17.99 KPI 4-SS-*** TOTAL ***)</t>
  </si>
  <si>
    <t>(All Patients) and (18.01 KPI 4-%-BoT AYRSHIRE AND ARRAN)</t>
  </si>
  <si>
    <t>(All Patients) and (18.02 KPI 4-%-BoT BORDERS)</t>
  </si>
  <si>
    <t>(All Patients) and (18.03 KPI 4-%-BoT FIFE)</t>
  </si>
  <si>
    <t>(All Patients) and (18.04 KPI 4-%-BoT GREATER GLASGOW,CLYDE)</t>
  </si>
  <si>
    <t>(All Patients) and (18.05 KPI 4-%-BoT HIGHLAND)</t>
  </si>
  <si>
    <t>(All Patients) and (18.06 KPI 4-%-BoT LANARKSHIRE)</t>
  </si>
  <si>
    <t>(All Patients) and (18.07 KPI 4-%-BoT GRAMPIAN)</t>
  </si>
  <si>
    <t>(All Patients) and (18.08 KPI 4-%-BoT ORKNEY)</t>
  </si>
  <si>
    <t>(All Patients) and (18.09 KPI 4-%-BoT LOTHIAN)</t>
  </si>
  <si>
    <t>(All Patients) and (18.10 KPI 4-%-BoT TAYSIDE)</t>
  </si>
  <si>
    <t>(All Patients) and (18.11 KPI 4-%-BoT FORTH VALLEY)</t>
  </si>
  <si>
    <t>(All Patients) and (18.12 KPI 4-%-BoT WESTERN ISLES)</t>
  </si>
  <si>
    <t>(All Patients) and (18.13 KPI 4-%-BoT DUMFRIES AND GALLOWAY)</t>
  </si>
  <si>
    <t>(All Patients) and (18.14 KPI 4-%-BoT SHETLAND)</t>
  </si>
  <si>
    <t>(All Patients) and (18.99 KPI 4-%-*** TOTAL ***)</t>
  </si>
  <si>
    <t>(All Patients) and (19.01 KPI 5-EP-BoT AYRSHIRE AND ARRAN)</t>
  </si>
  <si>
    <t>(All Patients) and (19.02 KPI 5-EP-BoT BORDERS)</t>
  </si>
  <si>
    <t>(All Patients) and (19.03 KPI 5-EP-BoT FIFE)</t>
  </si>
  <si>
    <t>(All Patients) and (19.04 KPI 5-EP-BoT GREATER GLASGOW,CLYDE)</t>
  </si>
  <si>
    <t>(All Patients) and (19.05 KPI 5-EP-BoT HIGHLAND)</t>
  </si>
  <si>
    <t>(All Patients) and (19.06 KPI 5-EP-BoT LANARKSHIRE)</t>
  </si>
  <si>
    <t>(All Patients) and (19.07 KPI 5-EP-BoT GRAMPIAN)</t>
  </si>
  <si>
    <t>(All Patients) and (19.08 KPI 5-EP-BoT ORKNEY)</t>
  </si>
  <si>
    <t>(All Patients) and (19.09 KPI 5-EP-BoT LOTHIAN)</t>
  </si>
  <si>
    <t>(All Patients) and (19.10 KPI 5-EP-BoT TAYSIDE)</t>
  </si>
  <si>
    <t>(All Patients) and (19.11 KPI 5-EP-BoT FORTH VALLEY)</t>
  </si>
  <si>
    <t>(All Patients) and (19.12 KPI 5-EP-BoT WESTERN ISLES)</t>
  </si>
  <si>
    <t>(All Patients) and (19.13 KPI 5-EP-BoT DUMFRIES AND GALLOWAY)</t>
  </si>
  <si>
    <t>(All Patients) and (19.14 KPI 5-EP-BoT SHETLAND)</t>
  </si>
  <si>
    <t>(All Patients) and (19.99 KPI 5-EP-*** TOTAL ***)</t>
  </si>
  <si>
    <t>(All Patients) and (20.01 KPI 5-SS-BoT AYRSHIRE AND ARRAN)</t>
  </si>
  <si>
    <t>(All Patients) and (20.02 KPI 5-SS-BoT BORDERS)</t>
  </si>
  <si>
    <t>(All Patients) and (20.03 KPI 5-SS-BoT FIFE)</t>
  </si>
  <si>
    <t>(All Patients) and (20.04 KPI 5-SS-BoT GREATER GLASGOW,CLYDE)</t>
  </si>
  <si>
    <t>(All Patients) and (20.05 KPI 5-SS-BoT HIGHLAND)</t>
  </si>
  <si>
    <t>(All Patients) and (20.06 KPI 5-SS-BoT LANARKSHIRE)</t>
  </si>
  <si>
    <t>(All Patients) and (20.07 KPI 5-SS-BoT GRAMPIAN)</t>
  </si>
  <si>
    <t>(All Patients) and (20.08 KPI 5-SS-BoT ORKNEY)</t>
  </si>
  <si>
    <t>(All Patients) and (20.09 KPI 5-SS-BoT LOTHIAN)</t>
  </si>
  <si>
    <t>(All Patients) and (20.10 KPI 5-SS-BoT TAYSIDE)</t>
  </si>
  <si>
    <t>(All Patients) and (20.11 KPI 5-SS-BoT FORTH VALLEY)</t>
  </si>
  <si>
    <t>(All Patients) and (20.12 KPI 5-SS-BoT WESTERN ISLES)</t>
  </si>
  <si>
    <t>(All Patients) and (20.13 KPI 5-SS-BoT DUMFRIES AND GALLOWAY)</t>
  </si>
  <si>
    <t>(All Patients) and (20.14 KPI 5-SS-BoT SHETLAND)</t>
  </si>
  <si>
    <t>(All Patients) and (20.99 KPI 5-SS-*** TOTAL ***)</t>
  </si>
  <si>
    <t>(All Patients) and (21.01 KPI 5-%-BoT AYRSHIRE AND ARRAN)</t>
  </si>
  <si>
    <t>(All Patients) and (21.02 KPI 5-%-BoT BORDERS)</t>
  </si>
  <si>
    <t>(All Patients) and (21.03 KPI 5-%-BoT FIFE)</t>
  </si>
  <si>
    <t>(All Patients) and (21.04 KPI 5-%-BoT GREATER GLASGOW,CLYDE)</t>
  </si>
  <si>
    <t>(All Patients) and (21.05 KPI 5-%-BoT HIGHLAND)</t>
  </si>
  <si>
    <t>(All Patients) and (21.06 KPI 5-%-BoT LANARKSHIRE)</t>
  </si>
  <si>
    <t>(All Patients) and (21.07 KPI 5-%-BoT GRAMPIAN)</t>
  </si>
  <si>
    <t>(All Patients) and (21.08 KPI 5-%-BoT ORKNEY)</t>
  </si>
  <si>
    <t>(All Patients) and (21.09 KPI 5-%-BoT LOTHIAN)</t>
  </si>
  <si>
    <t>(All Patients) and (21.10 KPI 5-%-BoT TAYSIDE)</t>
  </si>
  <si>
    <t>(All Patients) and (21.11 KPI 5-%-BoT FORTH VALLEY)</t>
  </si>
  <si>
    <t>(All Patients) and (21.12 KPI 5-%-BoT WESTERN ISLES)</t>
  </si>
  <si>
    <t>(All Patients) and (21.13 KPI 5-%-BoT DUMFRIES AND GALLOWAY)</t>
  </si>
  <si>
    <t>(All Patients) and (21.14 KPI 5-%-BoT SHETLAND)</t>
  </si>
  <si>
    <t>(All Patients) and (21.99 KPI 5-%-*** TOTAL ***)</t>
  </si>
  <si>
    <t>(All Patients) and (22.01 KPI 6-EP-BoT AYRSHIRE AND ARRAN)</t>
  </si>
  <si>
    <t>(All Patients) and (22.02 KPI 6-EP-BoT BORDERS)</t>
  </si>
  <si>
    <t>(All Patients) and (22.03 KPI 6-EP-BoT FIFE)</t>
  </si>
  <si>
    <t>(All Patients) and (22.04 KPI 6-EP-BoT GREATER GLASGOW,CLYDE)</t>
  </si>
  <si>
    <t>(All Patients) and (22.05 KPI 6-EP-BoT HIGHLAND)</t>
  </si>
  <si>
    <t>(All Patients) and (22.06 KPI 6-EP-BoT LANARKSHIRE)</t>
  </si>
  <si>
    <t>(All Patients) and (22.07 KPI 6-EP-BoT GRAMPIAN)</t>
  </si>
  <si>
    <t>(All Patients) and (22.08 KPI 6-EP-BoT ORKNEY)</t>
  </si>
  <si>
    <t>(All Patients) and (22.09 KPI 6-EP-BoT LOTHIAN)</t>
  </si>
  <si>
    <t>(All Patients) and (22.10 KPI 6-EP-BoT TAYSIDE)</t>
  </si>
  <si>
    <t>(All Patients) and (22.11 KPI 6-EP-BoT FORTH VALLEY)</t>
  </si>
  <si>
    <t>(All Patients) and (22.12 KPI 6-EP-BoT WESTERN ISLES)</t>
  </si>
  <si>
    <t>(All Patients) and (22.13 KPI 6-EP-BoT DUMFRIES AND GALLOWAY)</t>
  </si>
  <si>
    <t>(All Patients) and (22.14 KPI 6-EP-BoT SHETLAND)</t>
  </si>
  <si>
    <t>(All Patients) and (22.99 KPI 6-EP-*** TOTAL ***)</t>
  </si>
  <si>
    <t>(All Patients) and (23.01 KPI 6-US-BoT AYRSHIRE AND ARRAN)</t>
  </si>
  <si>
    <t>(All Patients) and (23.02 KPI 6-US-BoT BORDERS)</t>
  </si>
  <si>
    <t>(All Patients) and (23.03 KPI 6-US-BoT FIFE)</t>
  </si>
  <si>
    <t>(All Patients) and (23.04 KPI 6-US-BoT GREATER GLASGOW,CLYDE)</t>
  </si>
  <si>
    <t>(All Patients) and (23.05 KPI 6-US-BoT HIGHLAND)</t>
  </si>
  <si>
    <t>(All Patients) and (23.06 KPI 6-US-BoT LANARKSHIRE)</t>
  </si>
  <si>
    <t>(All Patients) and (23.07 KPI 6-US-BoT GRAMPIAN)</t>
  </si>
  <si>
    <t>(All Patients) and (23.08 KPI 6-US-BoT ORKNEY)</t>
  </si>
  <si>
    <t>(All Patients) and (23.09 KPI 6-US-BoT LOTHIAN)</t>
  </si>
  <si>
    <t>(All Patients) and (23.10 KPI 6-US-BoT TAYSIDE)</t>
  </si>
  <si>
    <t>(All Patients) and (23.11 KPI 6-US-BoT FORTH VALLEY)</t>
  </si>
  <si>
    <t>(All Patients) and (23.12 KPI 6-US-BoT WESTERN ISLES)</t>
  </si>
  <si>
    <t>(All Patients) and (23.13 KPI 6-US-BoT DUMFRIES AND GALLOWAY)</t>
  </si>
  <si>
    <t>(All Patients) and (23.14 KPI 6-US-BoT SHETLAND)</t>
  </si>
  <si>
    <t>(All Patients) and (23.99 KPI 6-US-*** TOTAL ***)</t>
  </si>
  <si>
    <t>(All Patients) and (24.01 KPI 6-%-BoT AYRSHIRE AND ARRAN)</t>
  </si>
  <si>
    <t>(All Patients) and (24.02 KPI 6-%-BoT BORDERS)</t>
  </si>
  <si>
    <t>(All Patients) and (24.03 KPI 6-%-BoT FIFE)</t>
  </si>
  <si>
    <t>(All Patients) and (24.04 KPI 6-%-BoT GREATER GLASGOW,CLYDE)</t>
  </si>
  <si>
    <t>(All Patients) and (24.05 KPI 6-%-BoT HIGHLAND)</t>
  </si>
  <si>
    <t>(All Patients) and (24.06 KPI 6-%-BoT LANARKSHIRE)</t>
  </si>
  <si>
    <t>(All Patients) and (24.07 KPI 6-%-BoT GRAMPIAN)</t>
  </si>
  <si>
    <t>(All Patients) and (24.08 KPI 6-%-BoT ORKNEY)</t>
  </si>
  <si>
    <t>(All Patients) and (24.09 KPI 6-%-BoT LOTHIAN)</t>
  </si>
  <si>
    <t>(All Patients) and (24.10 KPI 6-%-BoT TAYSIDE)</t>
  </si>
  <si>
    <t>(All Patients) and (24.11 KPI 6-%-BoT FORTH VALLEY)</t>
  </si>
  <si>
    <t>(All Patients) and (24.12 KPI 6-%-BoT WESTERN ISLES)</t>
  </si>
  <si>
    <t>(All Patients) and (24.13 KPI 6-%-BoT DUMFRIES AND GALLOWAY)</t>
  </si>
  <si>
    <t>(All Patients) and (24.14 KPI 6-%-BoT SHETLAND)</t>
  </si>
  <si>
    <t>(All Patients) and (24.99 KPI 6-%-*** TOTAL ***)</t>
  </si>
  <si>
    <t>(All Patients) and (25.01 KPI 7A-RES-BoT AYRSHIRE AND ARRAN)</t>
  </si>
  <si>
    <t>(All Patients) and (25.02 KPI 7A-RES-BoT BORDERS)</t>
  </si>
  <si>
    <t>(All Patients) and (25.03 KPI 7A-RES-BoT FIFE)</t>
  </si>
  <si>
    <t>(All Patients) and (25.04 KPI 7A-RES-BoT GREATER GLASGOW,CLYDE)</t>
  </si>
  <si>
    <t>(All Patients) and (25.05 KPI 7A-RES-BoT HIGHLAND)</t>
  </si>
  <si>
    <t>(All Patients) and (25.06 KPI 7A-RES-BoT LANARKSHIRE)</t>
  </si>
  <si>
    <t>(All Patients) and (25.07 KPI 7A-RES-BoT GRAMPIAN)</t>
  </si>
  <si>
    <t>(All Patients) and (25.08 KPI 7A-RES-BoT ORKNEY)</t>
  </si>
  <si>
    <t>(All Patients) and (25.09 KPI 7A-RES-BoT LOTHIAN)</t>
  </si>
  <si>
    <t>(All Patients) and (25.10 KPI 7A-RES-BoT TAYSIDE)</t>
  </si>
  <si>
    <t>(All Patients) and (25.11 KPI 7A-RES-BoT FORTH VALLEY)</t>
  </si>
  <si>
    <t>(All Patients) and (25.12 KPI 7A-RES-BoT WESTERN ISLES)</t>
  </si>
  <si>
    <t>(All Patients) and (25.13 KPI 7A-RES-BoT DUMFRIES AND GALLOWAY)</t>
  </si>
  <si>
    <t>(All Patients) and (25.14 KPI 7A-RES-BoT SHETLAND)</t>
  </si>
  <si>
    <t>(All Patients) and (25.99 KPI 7A-RES-*** TOTAL ***)</t>
  </si>
  <si>
    <t>(All Patients) and (26.01 KPI 7A-US-BoT AYRSHIRE AND ARRAN)</t>
  </si>
  <si>
    <t>(All Patients) and (26.02 KPI 7A-US-BoT BORDERS)</t>
  </si>
  <si>
    <t>(All Patients) and (26.03 KPI 7A-US-BoT FIFE)</t>
  </si>
  <si>
    <t>(All Patients) and (26.04 KPI 7A-US-BoT GREATER GLASGOW,CLYDE)</t>
  </si>
  <si>
    <t>(All Patients) and (26.05 KPI 7A-US-BoT HIGHLAND)</t>
  </si>
  <si>
    <t>(All Patients) and (26.06 KPI 7A-US-BoT LANARKSHIRE)</t>
  </si>
  <si>
    <t>(All Patients) and (26.07 KPI 7A-US-BoT GRAMPIAN)</t>
  </si>
  <si>
    <t>(All Patients) and (26.08 KPI 7A-US-BoT ORKNEY)</t>
  </si>
  <si>
    <t>(All Patients) and (26.09 KPI 7A-US-BoT LOTHIAN)</t>
  </si>
  <si>
    <t>(All Patients) and (26.10 KPI 7A-US-BoT TAYSIDE)</t>
  </si>
  <si>
    <t>(All Patients) and (26.11 KPI 7A-US-BoT FORTH VALLEY)</t>
  </si>
  <si>
    <t>(All Patients) and (26.12 KPI 7A-US-BoT WESTERN ISLES)</t>
  </si>
  <si>
    <t>(All Patients) and (26.13 KPI 7A-US-BoT DUMFRIES AND GALLOWAY)</t>
  </si>
  <si>
    <t>(All Patients) and (26.14 KPI 7A-US-BoT SHETLAND)</t>
  </si>
  <si>
    <t>(All Patients) and (26.99 KPI 7A-US-*** TOTAL ***)</t>
  </si>
  <si>
    <t>(All Patients) and (27.01 KPI 7A-%-BoT AYRSHIRE AND ARRAN)</t>
  </si>
  <si>
    <t>(All Patients) and (27.02 KPI 7A-%-BoT BORDERS)</t>
  </si>
  <si>
    <t>(All Patients) and (27.03 KPI 7A-%-BoT FIFE)</t>
  </si>
  <si>
    <t>(All Patients) and (27.04 KPI 7A-%-BoT GREATER GLASGOW,CLYDE)</t>
  </si>
  <si>
    <t>(All Patients) and (27.05 KPI 7A-%-BoT HIGHLAND)</t>
  </si>
  <si>
    <t>(All Patients) and (27.06 KPI 7A-%-BoT LANARKSHIRE)</t>
  </si>
  <si>
    <t>(All Patients) and (27.07 KPI 7A-%-BoT GRAMPIAN)</t>
  </si>
  <si>
    <t>(All Patients) and (27.08 KPI 7A-%-BoT ORKNEY)</t>
  </si>
  <si>
    <t>(All Patients) and (27.09 KPI 7A-%-BoT LOTHIAN)</t>
  </si>
  <si>
    <t>(All Patients) and (27.10 KPI 7A-%-BoT TAYSIDE)</t>
  </si>
  <si>
    <t>(All Patients) and (27.11 KPI 7A-%-BoT FORTH VALLEY)</t>
  </si>
  <si>
    <t>(All Patients) and (27.12 KPI 7A-%-BoT WESTERN ISLES)</t>
  </si>
  <si>
    <t>(All Patients) and (27.13 KPI 7A-%-BoT DUMFRIES AND GALLOWAY)</t>
  </si>
  <si>
    <t>(All Patients) and (27.14 KPI 7A-%-BoT SHETLAND)</t>
  </si>
  <si>
    <t>(All Patients) and (27.99 KPI 7A-%-*** TOTAL ***)</t>
  </si>
  <si>
    <t>(All Patients) and (28.01 KPI 7B-RES-BoT AYRSHIRE AND ARRAN)</t>
  </si>
  <si>
    <t>(All Patients) and (28.02 KPI 7B-RES-BoT BORDERS)</t>
  </si>
  <si>
    <t>(All Patients) and (28.03 KPI 7B-RES-BoT FIFE)</t>
  </si>
  <si>
    <t>(All Patients) and (28.04 KPI 7B-RES-BoT GREATER GLASGOW,CLYDE)</t>
  </si>
  <si>
    <t>(All Patients) and (28.05 KPI 7B-RES-BoT HIGHLAND)</t>
  </si>
  <si>
    <t>(All Patients) and (28.06 KPI 7B-RES-BoT LANARKSHIRE)</t>
  </si>
  <si>
    <t>(All Patients) and (28.07 KPI 7B-RES-BoT GRAMPIAN)</t>
  </si>
  <si>
    <t>(All Patients) and (28.08 KPI 7B-RES-BoT ORKNEY)</t>
  </si>
  <si>
    <t>(All Patients) and (28.09 KPI 7B-RES-BoT LOTHIAN)</t>
  </si>
  <si>
    <t>(All Patients) and (28.10 KPI 7B-RES-BoT TAYSIDE)</t>
  </si>
  <si>
    <t>(All Patients) and (28.11 KPI 7B-RES-BoT FORTH VALLEY)</t>
  </si>
  <si>
    <t>(All Patients) and (28.12 KPI 7B-RES-BoT WESTERN ISLES)</t>
  </si>
  <si>
    <t>(All Patients) and (28.13 KPI 7B-RES-BoT DUMFRIES AND GALLOWAY)</t>
  </si>
  <si>
    <t>(All Patients) and (28.14 KPI 7B-RES-BoT SHETLAND)</t>
  </si>
  <si>
    <t>(All Patients) and (28.99 KPI 7B-RES-*** TOTAL ***)</t>
  </si>
  <si>
    <t>(All Patients) and (29.01 KPI 7B-US-BoT AYRSHIRE AND ARRAN)</t>
  </si>
  <si>
    <t>(All Patients) and (29.02 KPI 7B-US-BoT BORDERS)</t>
  </si>
  <si>
    <t>(All Patients) and (29.03 KPI 7B-US-BoT FIFE)</t>
  </si>
  <si>
    <t>(All Patients) and (29.04 KPI 7B-US-BoT GREATER GLASGOW,CLYDE)</t>
  </si>
  <si>
    <t>(All Patients) and (29.05 KPI 7B-US-BoT HIGHLAND)</t>
  </si>
  <si>
    <t>(All Patients) and (29.06 KPI 7B-US-BoT LANARKSHIRE)</t>
  </si>
  <si>
    <t>(All Patients) and (29.07 KPI 7B-US-BoT GRAMPIAN)</t>
  </si>
  <si>
    <t>(All Patients) and (29.08 KPI 7B-US-BoT ORKNEY)</t>
  </si>
  <si>
    <t>(All Patients) and (29.09 KPI 7B-US-BoT LOTHIAN)</t>
  </si>
  <si>
    <t>(All Patients) and (29.10 KPI 7B-US-BoT TAYSIDE)</t>
  </si>
  <si>
    <t>(All Patients) and (29.11 KPI 7B-US-BoT FORTH VALLEY)</t>
  </si>
  <si>
    <t>(All Patients) and (29.12 KPI 7B-US-BoT WESTERN ISLES)</t>
  </si>
  <si>
    <t>(All Patients) and (29.13 KPI 7B-US-BoT DUMFRIES AND GALLOWAY)</t>
  </si>
  <si>
    <t>(All Patients) and (29.14 KPI 7B-US-BoT SHETLAND)</t>
  </si>
  <si>
    <t>(All Patients) and (29.99 KPI 7B-US-*** TOTAL ***)</t>
  </si>
  <si>
    <t>(All Patients) and (30.01 KPI 7B-%-BoT AYRSHIRE AND ARRAN)</t>
  </si>
  <si>
    <t>(All Patients) and (30.02 KPI 7B-%-BoT BORDERS)</t>
  </si>
  <si>
    <t>(All Patients) and (30.03 KPI 7B-%-BoT FIFE)</t>
  </si>
  <si>
    <t>(All Patients) and (30.04 KPI 7B-%-BoT GREATER GLASGOW,CLYDE)</t>
  </si>
  <si>
    <t>(All Patients) and (30.05 KPI 7B-%-BoT HIGHLAND)</t>
  </si>
  <si>
    <t>(All Patients) and (30.06 KPI 7B-%-BoT LANARKSHIRE)</t>
  </si>
  <si>
    <t>(All Patients) and (30.07 KPI 7B-%-BoT GRAMPIAN)</t>
  </si>
  <si>
    <t>(All Patients) and (30.08 KPI 7B-%-BoT ORKNEY)</t>
  </si>
  <si>
    <t>(All Patients) and (30.09 KPI 7B-%-BoT LOTHIAN)</t>
  </si>
  <si>
    <t>(All Patients) and (30.10 KPI 7B-%-BoT TAYSIDE)</t>
  </si>
  <si>
    <t>(All Patients) and (30.11 KPI 7B-%-BoT FORTH VALLEY)</t>
  </si>
  <si>
    <t>(All Patients) and (30.12 KPI 7B-%-BoT WESTERN ISLES)</t>
  </si>
  <si>
    <t>(All Patients) and (30.13 KPI 7B-%-BoT DUMFRIES AND GALLOWAY)</t>
  </si>
  <si>
    <t>(All Patients) and (30.14 KPI 7B-%-BoT SHETLAND)</t>
  </si>
  <si>
    <t>(All Patients) and (30.99 KPI 7B-%-*** TOTAL ***)</t>
  </si>
  <si>
    <t>(All Patients) and (31.01 KPI 7-RES-BoT AYRSHIRE AND ARRAN)</t>
  </si>
  <si>
    <t>(All Patients) and (31.02 KPI 7-RES-BoT BORDERS)</t>
  </si>
  <si>
    <t>(All Patients) and (31.03 KPI 7-RES-BoT FIFE)</t>
  </si>
  <si>
    <t>(All Patients) and (31.04 KPI 7-RES-BoT GREATER GLASGOW,CLYDE)</t>
  </si>
  <si>
    <t>(All Patients) and (31.05 KPI 7-RES-BoT HIGHLAND)</t>
  </si>
  <si>
    <t>(All Patients) and (31.06 KPI 7-RES-BoT LANARKSHIRE)</t>
  </si>
  <si>
    <t>(All Patients) and (31.07 KPI 7-RES-BoT GRAMPIAN)</t>
  </si>
  <si>
    <t>(All Patients) and (31.08 KPI 7-RES-BoT ORKNEY)</t>
  </si>
  <si>
    <t>(All Patients) and (31.09 KPI 7-RES-BoT LOTHIAN)</t>
  </si>
  <si>
    <t>(All Patients) and (31.10 KPI 7-RES-BoT TAYSIDE)</t>
  </si>
  <si>
    <t>(All Patients) and (31.11 KPI 7-RES-BoT FORTH VALLEY)</t>
  </si>
  <si>
    <t>(All Patients) and (31.12 KPI 7-RES-BoT WESTERN ISLES)</t>
  </si>
  <si>
    <t>(All Patients) and (31.13 KPI 7-RES-BoT DUMFRIES AND GALLOWAY)</t>
  </si>
  <si>
    <t>(All Patients) and (31.14 KPI 7-RES-BoT SHETLAND)</t>
  </si>
  <si>
    <t>(All Patients) and (31.99 KPI 7-RES-*** TOTAL ***)</t>
  </si>
  <si>
    <t>(All Patients) and (32.01 KPI 7-US-BoT AYRSHIRE AND ARRAN)</t>
  </si>
  <si>
    <t>(All Patients) and (32.02 KPI 7-US-BoT BORDERS)</t>
  </si>
  <si>
    <t>(All Patients) and (32.03 KPI 7-US-BoT FIFE)</t>
  </si>
  <si>
    <t>(All Patients) and (32.04 KPI 7-US-BoT GREATER GLASGOW,CLYDE)</t>
  </si>
  <si>
    <t>(All Patients) and (32.05 KPI 7-US-BoT HIGHLAND)</t>
  </si>
  <si>
    <t>(All Patients) and (32.06 KPI 7-US-BoT LANARKSHIRE)</t>
  </si>
  <si>
    <t>(All Patients) and (32.07 KPI 7-US-BoT GRAMPIAN)</t>
  </si>
  <si>
    <t>(All Patients) and (32.08 KPI 7-US-BoT ORKNEY)</t>
  </si>
  <si>
    <t>(All Patients) and (32.09 KPI 7-US-BoT LOTHIAN)</t>
  </si>
  <si>
    <t>(All Patients) and (32.10 KPI 7-US-BoT TAYSIDE)</t>
  </si>
  <si>
    <t>(All Patients) and (32.11 KPI 7-US-BoT FORTH VALLEY)</t>
  </si>
  <si>
    <t>(All Patients) and (32.12 KPI 7-US-BoT WESTERN ISLES)</t>
  </si>
  <si>
    <t>(All Patients) and (32.13 KPI 7-US-BoT DUMFRIES AND GALLOWAY)</t>
  </si>
  <si>
    <t>(All Patients) and (32.14 KPI 7-US-BoT SHETLAND)</t>
  </si>
  <si>
    <t>(All Patients) and (32.99 KPI 7-US-*** TOTAL ***)</t>
  </si>
  <si>
    <t>(All Patients) and (33.01 KPI 7-%-BoT AYRSHIRE AND ARRAN)</t>
  </si>
  <si>
    <t>(All Patients) and (33.02 KPI 7-%-BoT BORDERS)</t>
  </si>
  <si>
    <t>(All Patients) and (33.03 KPI 7-%-BoT FIFE)</t>
  </si>
  <si>
    <t>(All Patients) and (33.04 KPI 7-%-BoT GREATER GLASGOW,CLYDE)</t>
  </si>
  <si>
    <t>(All Patients) and (33.05 KPI 7-%-BoT HIGHLAND)</t>
  </si>
  <si>
    <t>(All Patients) and (33.06 KPI 7-%-BoT LANARKSHIRE)</t>
  </si>
  <si>
    <t>(All Patients) and (33.07 KPI 7-%-BoT GRAMPIAN)</t>
  </si>
  <si>
    <t>(All Patients) and (33.08 KPI 7-%-BoT ORKNEY)</t>
  </si>
  <si>
    <t>(All Patients) and (33.09 KPI 7-%-BoT LOTHIAN)</t>
  </si>
  <si>
    <t>(All Patients) and (33.10 KPI 7-%-BoT TAYSIDE)</t>
  </si>
  <si>
    <t>(All Patients) and (33.11 KPI 7-%-BoT FORTH VALLEY)</t>
  </si>
  <si>
    <t>(All Patients) and (33.12 KPI 7-%-BoT WESTERN ISLES)</t>
  </si>
  <si>
    <t>(All Patients) and (33.13 KPI 7-%-BoT DUMFRIES AND GALLOWAY)</t>
  </si>
  <si>
    <t>(All Patients) and (33.14 KPI 7-%-BoT SHETLAND)</t>
  </si>
  <si>
    <t>(All Patients) and (33.99 KPI 7-%-*** TOTAL ***)</t>
  </si>
  <si>
    <t>(All Patients) and (34.01 KPI 8-A-BoT AYRSHIRE AND ARRAN)</t>
  </si>
  <si>
    <t>(All Patients) and (34.02 KPI 8-A-BoT BORDERS)</t>
  </si>
  <si>
    <t>(All Patients) and (34.03 KPI 8-A-BoT FIFE)</t>
  </si>
  <si>
    <t>(All Patients) and (34.04 KPI 8-A-BoT GREATER GLASGOW,CLYDE)</t>
  </si>
  <si>
    <t>(All Patients) and (34.05 KPI 8-A-BoT HIGHLAND)</t>
  </si>
  <si>
    <t>(All Patients) and (34.06 KPI 8-A-BoT LANARKSHIRE)</t>
  </si>
  <si>
    <t>(All Patients) and (34.07 KPI 8-A-BoT GRAMPIAN)</t>
  </si>
  <si>
    <t>(All Patients) and (34.08 KPI 8-A-BoT ORKNEY)</t>
  </si>
  <si>
    <t>(All Patients) and (34.09 KPI 8-A-BoT LOTHIAN)</t>
  </si>
  <si>
    <t>(All Patients) and (34.10 KPI 8-A-BoT TAYSIDE)</t>
  </si>
  <si>
    <t>(All Patients) and (34.11 KPI 8-A-BoT FORTH VALLEY)</t>
  </si>
  <si>
    <t>(All Patients) and (34.12 KPI 8-A-BoT WESTERN ISLES)</t>
  </si>
  <si>
    <t>(All Patients) and (34.13 KPI 8-A-BoT DUMFRIES AND GALLOWAY)</t>
  </si>
  <si>
    <t>(All Patients) and (34.14 KPI 8-A-BoT SHETLAND)</t>
  </si>
  <si>
    <t>(All Patients) and (34.99 KPI 8-A-*** TOTAL ***)</t>
  </si>
  <si>
    <t>(All Patients) and (35.01 KPI 8-B-BoT AYRSHIRE AND ARRAN)</t>
  </si>
  <si>
    <t>(All Patients) and (35.02 KPI 8-B-BoT BORDERS)</t>
  </si>
  <si>
    <t>(All Patients) and (35.03 KPI 8-B-BoT FIFE)</t>
  </si>
  <si>
    <t>(All Patients) and (35.04 KPI 8-B-BoT GREATER GLASGOW,CLYDE)</t>
  </si>
  <si>
    <t>(All Patients) and (35.05 KPI 8-B-BoT HIGHLAND)</t>
  </si>
  <si>
    <t>(All Patients) and (35.06 KPI 8-B-BoT LANARKSHIRE)</t>
  </si>
  <si>
    <t>(All Patients) and (35.07 KPI 8-B-BoT GRAMPIAN)</t>
  </si>
  <si>
    <t>(All Patients) and (35.08 KPI 8-B-BoT ORKNEY)</t>
  </si>
  <si>
    <t>(All Patients) and (35.09 KPI 8-B-BoT LOTHIAN)</t>
  </si>
  <si>
    <t>(All Patients) and (35.10 KPI 8-B-BoT TAYSIDE)</t>
  </si>
  <si>
    <t>(All Patients) and (35.11 KPI 8-B-BoT FORTH VALLEY)</t>
  </si>
  <si>
    <t>(All Patients) and (35.12 KPI 8-B-BoT WESTERN ISLES)</t>
  </si>
  <si>
    <t>(All Patients) and (35.13 KPI 8-B-BoT DUMFRIES AND GALLOWAY)</t>
  </si>
  <si>
    <t>(All Patients) and (35.14 KPI 8-B-BoT SHETLAND)</t>
  </si>
  <si>
    <t>(All Patients) and (35.99 KPI 8-B-*** TOTAL ***)</t>
  </si>
  <si>
    <t>(All Patients) and (36.01 KPI 8-C-BoT AYRSHIRE AND ARRAN)</t>
  </si>
  <si>
    <t>(All Patients) and (36.02 KPI 8-C-BoT BORDERS)</t>
  </si>
  <si>
    <t>(All Patients) and (36.03 KPI 8-C-BoT FIFE)</t>
  </si>
  <si>
    <t>(All Patients) and (36.04 KPI 8-C-BoT GREATER GLASGOW,CLYDE)</t>
  </si>
  <si>
    <t>(All Patients) and (36.05 KPI 8-C-BoT HIGHLAND)</t>
  </si>
  <si>
    <t>(All Patients) and (36.06 KPI 8-C-BoT LANARKSHIRE)</t>
  </si>
  <si>
    <t>(All Patients) and (36.07 KPI 8-C-BoT GRAMPIAN)</t>
  </si>
  <si>
    <t>(All Patients) and (36.08 KPI 8-C-BoT ORKNEY)</t>
  </si>
  <si>
    <t>(All Patients) and (36.09 KPI 8-C-BoT LOTHIAN)</t>
  </si>
  <si>
    <t>(All Patients) and (36.10 KPI 8-C-BoT TAYSIDE)</t>
  </si>
  <si>
    <t>(All Patients) and (36.11 KPI 8-C-BoT FORTH VALLEY)</t>
  </si>
  <si>
    <t>(All Patients) and (36.12 KPI 8-C-BoT WESTERN ISLES)</t>
  </si>
  <si>
    <t>(All Patients) and (36.13 KPI 8-C-BoT DUMFRIES AND GALLOWAY)</t>
  </si>
  <si>
    <t>(All Patients) and (36.14 KPI 8-C-BoT SHETLAND)</t>
  </si>
  <si>
    <t>(All Patients) and (36.99 KPI 8-C-*** TOTAL ***)</t>
  </si>
  <si>
    <t>(All Patients) and (37.01 KPI 8-D-BoT AYRSHIRE AND ARRAN)</t>
  </si>
  <si>
    <t>(All Patients) and (37.02 KPI 8-D-BoT BORDERS)</t>
  </si>
  <si>
    <t>(All Patients) and (37.03 KPI 8-D-BoT FIFE)</t>
  </si>
  <si>
    <t>(All Patients) and (37.04 KPI 8-D-BoT GREATER GLASGOW,CLYDE)</t>
  </si>
  <si>
    <t>(All Patients) and (37.05 KPI 8-D-BoT HIGHLAND)</t>
  </si>
  <si>
    <t>(All Patients) and (37.06 KPI 8-D-BoT LANARKSHIRE)</t>
  </si>
  <si>
    <t>(All Patients) and (37.07 KPI 8-D-BoT GRAMPIAN)</t>
  </si>
  <si>
    <t>(All Patients) and (37.08 KPI 8-D-BoT ORKNEY)</t>
  </si>
  <si>
    <t>(All Patients) and (37.09 KPI 8-D-BoT LOTHIAN)</t>
  </si>
  <si>
    <t>(All Patients) and (37.10 KPI 8-D-BoT TAYSIDE)</t>
  </si>
  <si>
    <t>(All Patients) and (37.11 KPI 8-D-BoT FORTH VALLEY)</t>
  </si>
  <si>
    <t>(All Patients) and (37.12 KPI 8-D-BoT WESTERN ISLES)</t>
  </si>
  <si>
    <t>(All Patients) and (37.13 KPI 8-D-BoT DUMFRIES AND GALLOWAY)</t>
  </si>
  <si>
    <t>(All Patients) and (37.14 KPI 8-D-BoT SHETLAND)</t>
  </si>
  <si>
    <t>(All Patients) and (37.99 KPI 8-D-*** TOTAL ***)</t>
  </si>
  <si>
    <t>(All Patients) and (38.01 KPI 8-E-BoT AYRSHIRE AND ARRAN)</t>
  </si>
  <si>
    <t>(All Patients) and (38.02 KPI 8-E-BoT BORDERS)</t>
  </si>
  <si>
    <t>(All Patients) and (38.03 KPI 8-E-BoT FIFE)</t>
  </si>
  <si>
    <t>(All Patients) and (38.04 KPI 8-E-BoT GREATER GLASGOW,CLYDE)</t>
  </si>
  <si>
    <t>(All Patients) and (38.05 KPI 8-E-BoT HIGHLAND)</t>
  </si>
  <si>
    <t>(All Patients) and (38.06 KPI 8-E-BoT LANARKSHIRE)</t>
  </si>
  <si>
    <t>(All Patients) and (38.07 KPI 8-E-BoT GRAMPIAN)</t>
  </si>
  <si>
    <t>(All Patients) and (38.08 KPI 8-E-BoT ORKNEY)</t>
  </si>
  <si>
    <t>(All Patients) and (38.09 KPI 8-E-BoT LOTHIAN)</t>
  </si>
  <si>
    <t>(All Patients) and (38.10 KPI 8-E-BoT TAYSIDE)</t>
  </si>
  <si>
    <t>(All Patients) and (38.11 KPI 8-E-BoT FORTH VALLEY)</t>
  </si>
  <si>
    <t>(All Patients) and (38.12 KPI 8-E-BoT WESTERN ISLES)</t>
  </si>
  <si>
    <t>(All Patients) and (38.13 KPI 8-E-BoT DUMFRIES AND GALLOWAY)</t>
  </si>
  <si>
    <t>(All Patients) and (38.14 KPI 8-E-BoT SHETLAND)</t>
  </si>
  <si>
    <t>(All Patients) and (38.99 KPI 8-E-*** TOTAL ***)</t>
  </si>
  <si>
    <t>(All Patients) and (39.01 KPI 9-A-BoT AYRSHIRE AND ARRAN)</t>
  </si>
  <si>
    <t>(All Patients) and (39.02 KPI 9-A-BoT BORDERS)</t>
  </si>
  <si>
    <t>(All Patients) and (39.03 KPI 9-A-BoT FIFE)</t>
  </si>
  <si>
    <t>(All Patients) and (39.04 KPI 9-A-BoT GREATER GLASGOW,CLYDE)</t>
  </si>
  <si>
    <t>(All Patients) and (39.05 KPI 9-A-BoT HIGHLAND)</t>
  </si>
  <si>
    <t>(All Patients) and (39.06 KPI 9-A-BoT LANARKSHIRE)</t>
  </si>
  <si>
    <t>(All Patients) and (39.07 KPI 9-A-BoT GRAMPIAN)</t>
  </si>
  <si>
    <t>(All Patients) and (39.08 KPI 9-A-BoT ORKNEY)</t>
  </si>
  <si>
    <t>(All Patients) and (39.09 KPI 9-A-BoT LOTHIAN)</t>
  </si>
  <si>
    <t>(All Patients) and (39.10 KPI 9-A-BoT TAYSIDE)</t>
  </si>
  <si>
    <t>(All Patients) and (39.11 KPI 9-A-BoT FORTH VALLEY)</t>
  </si>
  <si>
    <t>(All Patients) and (39.12 KPI 9-A-BoT WESTERN ISLES)</t>
  </si>
  <si>
    <t>(All Patients) and (39.13 KPI 9-A-BoT DUMFRIES AND GALLOWAY)</t>
  </si>
  <si>
    <t>(All Patients) and (39.14 KPI 9-A-BoT SHETLAND)</t>
  </si>
  <si>
    <t>(All Patients) and (39.99 KPI 9-A-*** TOTAL ***)</t>
  </si>
  <si>
    <t>(All Patients) and (40.01 KPI 9-B-BoT AYRSHIRE AND ARRAN)</t>
  </si>
  <si>
    <t>(All Patients) and (40.02 KPI 9-B-BoT BORDERS)</t>
  </si>
  <si>
    <t>(All Patients) and (40.03 KPI 9-B-BoT FIFE)</t>
  </si>
  <si>
    <t>(All Patients) and (40.04 KPI 9-B-BoT GREATER GLASGOW,CLYDE)</t>
  </si>
  <si>
    <t>(All Patients) and (40.05 KPI 9-B-BoT HIGHLAND)</t>
  </si>
  <si>
    <t>(All Patients) and (40.06 KPI 9-B-BoT LANARKSHIRE)</t>
  </si>
  <si>
    <t>(All Patients) and (40.07 KPI 9-B-BoT GRAMPIAN)</t>
  </si>
  <si>
    <t>(All Patients) and (40.08 KPI 9-B-BoT ORKNEY)</t>
  </si>
  <si>
    <t>(All Patients) and (40.09 KPI 9-B-BoT LOTHIAN)</t>
  </si>
  <si>
    <t>(All Patients) and (40.10 KPI 9-B-BoT TAYSIDE)</t>
  </si>
  <si>
    <t>(All Patients) and (40.11 KPI 9-B-BoT FORTH VALLEY)</t>
  </si>
  <si>
    <t>(All Patients) and (40.12 KPI 9-B-BoT WESTERN ISLES)</t>
  </si>
  <si>
    <t>(All Patients) and (40.13 KPI 9-B-BoT DUMFRIES AND GALLOWAY)</t>
  </si>
  <si>
    <t>(All Patients) and (40.14 KPI 9-B-BoT SHETLAND)</t>
  </si>
  <si>
    <t>(All Patients) and (40.99 KPI 9-B-*** TOTAL ***)</t>
  </si>
  <si>
    <t>(All Patients) and (41.01 KPI 9-C-BoT AYRSHIRE AND ARRAN)</t>
  </si>
  <si>
    <t>(All Patients) and (41.02 KPI 9-C-BoT BORDERS)</t>
  </si>
  <si>
    <t>(All Patients) and (41.03 KPI 9-C-BoT FIFE)</t>
  </si>
  <si>
    <t>(All Patients) and (41.04 KPI 9-C-BoT GREATER GLASGOW,CLYDE)</t>
  </si>
  <si>
    <t>(All Patients) and (41.05 KPI 9-C-BoT HIGHLAND)</t>
  </si>
  <si>
    <t>(All Patients) and (41.06 KPI 9-C-BoT LANARKSHIRE)</t>
  </si>
  <si>
    <t>(All Patients) and (41.07 KPI 9-C-BoT GRAMPIAN)</t>
  </si>
  <si>
    <t>(All Patients) and (41.08 KPI 9-C-BoT ORKNEY)</t>
  </si>
  <si>
    <t>(All Patients) and (41.09 KPI 9-C-BoT LOTHIAN)</t>
  </si>
  <si>
    <t>(All Patients) and (41.10 KPI 9-C-BoT TAYSIDE)</t>
  </si>
  <si>
    <t>(All Patients) and (41.11 KPI 9-C-BoT FORTH VALLEY)</t>
  </si>
  <si>
    <t>(All Patients) and (41.12 KPI 9-C-BoT WESTERN ISLES)</t>
  </si>
  <si>
    <t>(All Patients) and (41.13 KPI 9-C-BoT DUMFRIES AND GALLOWAY)</t>
  </si>
  <si>
    <t>(All Patients) and (41.14 KPI 9-C-BoT SHETLAND)</t>
  </si>
  <si>
    <t>(All Patients) and (41.99 KPI 9-C-*** TOTAL ***)</t>
  </si>
  <si>
    <t>(All Patients) and (42.01 KPI 9-D-BoT AYRSHIRE AND ARRAN)</t>
  </si>
  <si>
    <t>(All Patients) and (42.02 KPI 9-D-BoT BORDERS)</t>
  </si>
  <si>
    <t>(All Patients) and (42.03 KPI 9-D-BoT FIFE)</t>
  </si>
  <si>
    <t>(All Patients) and (42.04 KPI 9-D-BoT GREATER GLASGOW,CLYDE)</t>
  </si>
  <si>
    <t>(All Patients) and (42.05 KPI 9-D-BoT HIGHLAND)</t>
  </si>
  <si>
    <t>(All Patients) and (42.06 KPI 9-D-BoT LANARKSHIRE)</t>
  </si>
  <si>
    <t>(All Patients) and (42.07 KPI 9-D-BoT GRAMPIAN)</t>
  </si>
  <si>
    <t>(All Patients) and (42.08 KPI 9-D-BoT ORKNEY)</t>
  </si>
  <si>
    <t>(All Patients) and (42.09 KPI 9-D-BoT LOTHIAN)</t>
  </si>
  <si>
    <t>(All Patients) and (42.10 KPI 9-D-BoT TAYSIDE)</t>
  </si>
  <si>
    <t>(All Patients) and (42.11 KPI 9-D-BoT FORTH VALLEY)</t>
  </si>
  <si>
    <t>(All Patients) and (42.12 KPI 9-D-BoT WESTERN ISLES)</t>
  </si>
  <si>
    <t>(All Patients) and (42.13 KPI 9-D-BoT DUMFRIES AND GALLOWAY)</t>
  </si>
  <si>
    <t>(All Patients) and (42.14 KPI 9-D-BoT SHETLAND)</t>
  </si>
  <si>
    <t>(All Patients) and (42.99 KPI 9-D-*** TOTAL ***)</t>
  </si>
  <si>
    <t>(All Patients) and (43.01 KPI 9-E-BoT AYRSHIRE AND ARRAN)</t>
  </si>
  <si>
    <t>(All Patients) and (43.02 KPI 9-E-BoT BORDERS)</t>
  </si>
  <si>
    <t>(All Patients) and (43.03 KPI 9-E-BoT FIFE)</t>
  </si>
  <si>
    <t>(All Patients) and (43.04 KPI 9-E-BoT GREATER GLASGOW,CLYDE)</t>
  </si>
  <si>
    <t>(All Patients) and (43.05 KPI 9-E-BoT HIGHLAND)</t>
  </si>
  <si>
    <t>(All Patients) and (43.06 KPI 9-E-BoT LANARKSHIRE)</t>
  </si>
  <si>
    <t>(All Patients) and (43.07 KPI 9-E-BoT GRAMPIAN)</t>
  </si>
  <si>
    <t>(All Patients) and (43.08 KPI 9-E-BoT ORKNEY)</t>
  </si>
  <si>
    <t>(All Patients) and (43.09 KPI 9-E-BoT LOTHIAN)</t>
  </si>
  <si>
    <t>(All Patients) and (43.10 KPI 9-E-BoT TAYSIDE)</t>
  </si>
  <si>
    <t>(All Patients) and (43.11 KPI 9-E-BoT FORTH VALLEY)</t>
  </si>
  <si>
    <t>(All Patients) and (43.12 KPI 9-E-BoT WESTERN ISLES)</t>
  </si>
  <si>
    <t>(All Patients) and (43.13 KPI 9-E-BoT DUMFRIES AND GALLOWAY)</t>
  </si>
  <si>
    <t>(All Patients) and (43.14 KPI 9-E-BoT SHETLAND)</t>
  </si>
  <si>
    <t>(All Patients) and (43.99 KPI 9-E-*** TOTAL ***)</t>
  </si>
  <si>
    <t>(All Patients) and (44.01 KPI 9-%-BoT AYRSHIRE AND ARRAN)</t>
  </si>
  <si>
    <t>(All Patients) and (44.02 KPI 9-%-BoT BORDERS)</t>
  </si>
  <si>
    <t>(All Patients) and (44.03 KPI 9-%-BoT FIFE)</t>
  </si>
  <si>
    <t>(All Patients) and (44.04 KPI 9-%-BoT GREATER GLASGOW,CLYDE)</t>
  </si>
  <si>
    <t>(All Patients) and (44.05 KPI 9-%-BoT HIGHLAND)</t>
  </si>
  <si>
    <t>(All Patients) and (44.06 KPI 9-%-BoT LANARKSHIRE)</t>
  </si>
  <si>
    <t>(All Patients) and (44.07 KPI 9-%-BoT GRAMPIAN)</t>
  </si>
  <si>
    <t>(All Patients) and (44.08 KPI 9-%-BoT ORKNEY)</t>
  </si>
  <si>
    <t>(All Patients) and (44.09 KPI 9-%-BoT LOTHIAN)</t>
  </si>
  <si>
    <t>(All Patients) and (44.10 KPI 9-%-BoT TAYSIDE)</t>
  </si>
  <si>
    <t>(All Patients) and (44.11 KPI 9-%-BoT FORTH VALLEY)</t>
  </si>
  <si>
    <t>(All Patients) and (44.12 KPI 9-%-BoT WESTERN ISLES)</t>
  </si>
  <si>
    <t>(All Patients) and (44.13 KPI 9-%-BoT DUMFRIES AND GALLOWAY)</t>
  </si>
  <si>
    <t>(All Patients) and (44.14 KPI 9-%-BoT SHETLAND)</t>
  </si>
  <si>
    <t>(All Patients) and (44.99 KPI 9-%-*** TOTAL ***)</t>
  </si>
  <si>
    <t>(All Patients) and (45.01 KPI 10-SUC-BoT AYRSHIRE AND ARRAN)</t>
  </si>
  <si>
    <t>(All Patients) and (45.02 KPI 10-SUC-BoT BORDERS)</t>
  </si>
  <si>
    <t>(All Patients) and (45.03 KPI 10-SUC-BoT FIFE)</t>
  </si>
  <si>
    <t>(All Patients) and (45.04 KPI 10-SUC-BoT GREATER GLASGOW,CLYDE)</t>
  </si>
  <si>
    <t>(All Patients) and (45.05 KPI 10-SUC-BoT HIGHLAND)</t>
  </si>
  <si>
    <t>(All Patients) and (45.06 KPI 10-SUC-BoT LANARKSHIRE)</t>
  </si>
  <si>
    <t>(All Patients) and (45.07 KPI 10-SUC-BoT GRAMPIAN)</t>
  </si>
  <si>
    <t>(All Patients) and (45.08 KPI 10-SUC-BoT ORKNEY)</t>
  </si>
  <si>
    <t>(All Patients) and (45.09 KPI 10-SUC-BoT LOTHIAN)</t>
  </si>
  <si>
    <t>(All Patients) and (45.10 KPI 10-SUC-BoT TAYSIDE)</t>
  </si>
  <si>
    <t>(All Patients) and (45.11 KPI 10-SUC-BoT FORTH VALLEY)</t>
  </si>
  <si>
    <t>(All Patients) and (45.12 KPI 10-SUC-BoT WESTERN ISLES)</t>
  </si>
  <si>
    <t>(All Patients) and (45.13 KPI 10-SUC-BoT DUMFRIES AND GALLOWAY)</t>
  </si>
  <si>
    <t>(All Patients) and (45.14 KPI 10-SUC-BoT SHETLAND)</t>
  </si>
  <si>
    <t>(All Patients) and (45.99 KPI 10-SUC-*** TOTAL ***)</t>
  </si>
  <si>
    <t>(All Patients) and (46.01 KPI 10-NEG-BoT AYRSHIRE AND ARRAN)</t>
  </si>
  <si>
    <t>(All Patients) and (46.02 KPI 10-NEG-BoT BORDERS)</t>
  </si>
  <si>
    <t>(All Patients) and (46.03 KPI 10-NEG-BoT FIFE)</t>
  </si>
  <si>
    <t>(All Patients) and (46.04 KPI 10-NEG-BoT GREATER GLASGOW,CLYDE)</t>
  </si>
  <si>
    <t>(All Patients) and (46.05 KPI 10-NEG-BoT HIGHLAND)</t>
  </si>
  <si>
    <t>(All Patients) and (46.06 KPI 10-NEG-BoT LANARKSHIRE)</t>
  </si>
  <si>
    <t>(All Patients) and (46.07 KPI 10-NEG-BoT GRAMPIAN)</t>
  </si>
  <si>
    <t>(All Patients) and (46.08 KPI 10-NEG-BoT ORKNEY)</t>
  </si>
  <si>
    <t>(All Patients) and (46.09 KPI 10-NEG-BoT LOTHIAN)</t>
  </si>
  <si>
    <t>(All Patients) and (46.10 KPI 10-NEG-BoT TAYSIDE)</t>
  </si>
  <si>
    <t>(All Patients) and (46.11 KPI 10-NEG-BoT FORTH VALLEY)</t>
  </si>
  <si>
    <t>(All Patients) and (46.12 KPI 10-NEG-BoT WESTERN ISLES)</t>
  </si>
  <si>
    <t>(All Patients) and (46.13 KPI 10-NEG-BoT DUMFRIES AND GALLOWAY)</t>
  </si>
  <si>
    <t>(All Patients) and (46.14 KPI 10-NEG-BoT SHETLAND)</t>
  </si>
  <si>
    <t>(All Patients) and (46.99 KPI 10-NEG-*** TOTAL ***)</t>
  </si>
  <si>
    <t>(All Patients) and (47.01 KPI 10-%-BoT AYRSHIRE AND ARRAN)</t>
  </si>
  <si>
    <t>(All Patients) and (47.02 KPI 10-%-BoT BORDERS)</t>
  </si>
  <si>
    <t>(All Patients) and (47.03 KPI 10-%-BoT FIFE)</t>
  </si>
  <si>
    <t>(All Patients) and (47.04 KPI 10-%-BoT GREATER GLASGOW,CLYDE)</t>
  </si>
  <si>
    <t>(All Patients) and (47.05 KPI 10-%-BoT HIGHLAND)</t>
  </si>
  <si>
    <t>(All Patients) and (47.06 KPI 10-%-BoT LANARKSHIRE)</t>
  </si>
  <si>
    <t>(All Patients) and (47.07 KPI 10-%-BoT GRAMPIAN)</t>
  </si>
  <si>
    <t>(All Patients) and (47.08 KPI 10-%-BoT ORKNEY)</t>
  </si>
  <si>
    <t>(All Patients) and (47.09 KPI 10-%-BoT LOTHIAN)</t>
  </si>
  <si>
    <t>(All Patients) and (47.10 KPI 10-%-BoT TAYSIDE)</t>
  </si>
  <si>
    <t>(All Patients) and (47.11 KPI 10-%-BoT FORTH VALLEY)</t>
  </si>
  <si>
    <t>(All Patients) and (47.12 KPI 10-%-BoT WESTERN ISLES)</t>
  </si>
  <si>
    <t>(All Patients) and (47.13 KPI 10-%-BoT DUMFRIES AND GALLOWAY)</t>
  </si>
  <si>
    <t>(All Patients) and (47.14 KPI 10-%-BoT SHETLAND)</t>
  </si>
  <si>
    <t>(All Patients) and (47.99 KPI 10-%-*** TOTAL ***)</t>
  </si>
  <si>
    <t>(All Patients) and (48.01 KPI 11-SUC-BoT AYRSHIRE AND ARRAN)</t>
  </si>
  <si>
    <t>(All Patients) and (48.02 KPI 11-SUC-BoT BORDERS)</t>
  </si>
  <si>
    <t>(All Patients) and (48.03 KPI 11-SUC-BoT FIFE)</t>
  </si>
  <si>
    <t>(All Patients) and (48.04 KPI 11-SUC-BoT GREATER GLASGOW,CLYDE)</t>
  </si>
  <si>
    <t>(All Patients) and (48.05 KPI 11-SUC-BoT HIGHLAND)</t>
  </si>
  <si>
    <t>(All Patients) and (48.06 KPI 11-SUC-BoT LANARKSHIRE)</t>
  </si>
  <si>
    <t>(All Patients) and (48.07 KPI 11-SUC-BoT GRAMPIAN)</t>
  </si>
  <si>
    <t>(All Patients) and (48.08 KPI 11-SUC-BoT ORKNEY)</t>
  </si>
  <si>
    <t>(All Patients) and (48.09 KPI 11-SUC-BoT LOTHIAN)</t>
  </si>
  <si>
    <t>(All Patients) and (48.10 KPI 11-SUC-BoT TAYSIDE)</t>
  </si>
  <si>
    <t>(All Patients) and (48.11 KPI 11-SUC-BoT FORTH VALLEY)</t>
  </si>
  <si>
    <t>(All Patients) and (48.12 KPI 11-SUC-BoT WESTERN ISLES)</t>
  </si>
  <si>
    <t>(All Patients) and (48.13 KPI 11-SUC-BoT DUMFRIES AND GALLOWAY)</t>
  </si>
  <si>
    <t>(All Patients) and (48.14 KPI 11-SUC-BoT SHETLAND)</t>
  </si>
  <si>
    <t>(All Patients) and (48.99 KPI 11-SUC-*** TOTAL ***)</t>
  </si>
  <si>
    <t>(All Patients) and (49.01 KPI 11-OBS-BoT AYRSHIRE AND ARRAN)</t>
  </si>
  <si>
    <t>(All Patients) and (49.02 KPI 11-OBS-BoT BORDERS)</t>
  </si>
  <si>
    <t>(All Patients) and (49.03 KPI 11-OBS-BoT FIFE)</t>
  </si>
  <si>
    <t>(All Patients) and (49.04 KPI 11-OBS-BoT GREATER GLASGOW,CLYDE)</t>
  </si>
  <si>
    <t>(All Patients) and (49.05 KPI 11-OBS-BoT HIGHLAND)</t>
  </si>
  <si>
    <t>(All Patients) and (49.06 KPI 11-OBS-BoT LANARKSHIRE)</t>
  </si>
  <si>
    <t>(All Patients) and (49.07 KPI 11-OBS-BoT GRAMPIAN)</t>
  </si>
  <si>
    <t>(All Patients) and (49.08 KPI 11-OBS-BoT ORKNEY)</t>
  </si>
  <si>
    <t>(All Patients) and (49.09 KPI 11-OBS-BoT LOTHIAN)</t>
  </si>
  <si>
    <t>(All Patients) and (49.10 KPI 11-OBS-BoT TAYSIDE)</t>
  </si>
  <si>
    <t>(All Patients) and (49.11 KPI 11-OBS-BoT FORTH VALLEY)</t>
  </si>
  <si>
    <t>(All Patients) and (49.12 KPI 11-OBS-BoT WESTERN ISLES)</t>
  </si>
  <si>
    <t>(All Patients) and (49.13 KPI 11-OBS-BoT DUMFRIES AND GALLOWAY)</t>
  </si>
  <si>
    <t>(All Patients) and (49.14 KPI 11-OBS-BoT SHETLAND)</t>
  </si>
  <si>
    <t>(All Patients) and (49.99 KPI 11-OBS-*** TOTAL ***)</t>
  </si>
  <si>
    <t>(All Patients) and (50.01 KPI 11-%-BoT AYRSHIRE AND ARRAN)</t>
  </si>
  <si>
    <t>(All Patients) and (50.02 KPI 11-%-BoT BORDERS)</t>
  </si>
  <si>
    <t>(All Patients) and (50.03 KPI 11-%-BoT FIFE)</t>
  </si>
  <si>
    <t>(All Patients) and (50.04 KPI 11-%-BoT GREATER GLASGOW,CLYDE)</t>
  </si>
  <si>
    <t>(All Patients) and (50.05 KPI 11-%-BoT HIGHLAND)</t>
  </si>
  <si>
    <t>(All Patients) and (50.06 KPI 11-%-BoT LANARKSHIRE)</t>
  </si>
  <si>
    <t>(All Patients) and (50.07 KPI 11-%-BoT GRAMPIAN)</t>
  </si>
  <si>
    <t>(All Patients) and (50.08 KPI 11-%-BoT ORKNEY)</t>
  </si>
  <si>
    <t>(All Patients) and (50.09 KPI 11-%-BoT LOTHIAN)</t>
  </si>
  <si>
    <t>(All Patients) and (50.10 KPI 11-%-BoT TAYSIDE)</t>
  </si>
  <si>
    <t>(All Patients) and (50.11 KPI 11-%-BoT FORTH VALLEY)</t>
  </si>
  <si>
    <t>(All Patients) and (50.12 KPI 11-%-BoT WESTERN ISLES)</t>
  </si>
  <si>
    <t>(All Patients) and (50.13 KPI 11-%-BoT DUMFRIES AND GALLOWAY)</t>
  </si>
  <si>
    <t>(All Patients) and (50.14 KPI 11-%-BoT SHETLAND)</t>
  </si>
  <si>
    <t>(All Patients) and (50.99 KPI 11-%-*** TOTAL ***)</t>
  </si>
  <si>
    <t>(All Patients) and (51.01 KPI 12-OBS-BoT AYRSHIRE AND ARRAN)</t>
  </si>
  <si>
    <t>(All Patients) and (51.02 KPI 12-OBS-BoT BORDERS)</t>
  </si>
  <si>
    <t>(All Patients) and (51.03 KPI 12-OBS-BoT FIFE)</t>
  </si>
  <si>
    <t>(All Patients) and (51.04 KPI 12-OBS-BoT GREATER GLASGOW,CLYDE)</t>
  </si>
  <si>
    <t>(All Patients) and (51.05 KPI 12-OBS-BoT HIGHLAND)</t>
  </si>
  <si>
    <t>(All Patients) and (51.06 KPI 12-OBS-BoT LANARKSHIRE)</t>
  </si>
  <si>
    <t>(All Patients) and (51.07 KPI 12-OBS-BoT GRAMPIAN)</t>
  </si>
  <si>
    <t>(All Patients) and (51.08 KPI 12-OBS-BoT ORKNEY)</t>
  </si>
  <si>
    <t>(All Patients) and (51.09 KPI 12-OBS-BoT LOTHIAN)</t>
  </si>
  <si>
    <t>(All Patients) and (51.10 KPI 12-OBS-BoT TAYSIDE)</t>
  </si>
  <si>
    <t>(All Patients) and (51.11 KPI 12-OBS-BoT FORTH VALLEY)</t>
  </si>
  <si>
    <t>(All Patients) and (51.12 KPI 12-OBS-BoT WESTERN ISLES)</t>
  </si>
  <si>
    <t>(All Patients) and (51.13 KPI 12-OBS-BoT DUMFRIES AND GALLOWAY)</t>
  </si>
  <si>
    <t>(All Patients) and (51.14 KPI 12-OBS-BoT SHETLAND)</t>
  </si>
  <si>
    <t>(All Patients) and (51.99 KPI 12-OBS-*** TOTAL ***)</t>
  </si>
  <si>
    <t>(All Patients) and (52.01 KPI 12-6M-BoT AYRSHIRE AND ARRAN)</t>
  </si>
  <si>
    <t>(All Patients) and (52.02 KPI 12-6M-BoT BORDERS)</t>
  </si>
  <si>
    <t>(All Patients) and (52.03 KPI 12-6M-BoT FIFE)</t>
  </si>
  <si>
    <t>(All Patients) and (52.04 KPI 12-6M-BoT GREATER GLASGOW,CLYDE)</t>
  </si>
  <si>
    <t>(All Patients) and (52.05 KPI 12-6M-BoT HIGHLAND)</t>
  </si>
  <si>
    <t>(All Patients) and (52.06 KPI 12-6M-BoT LANARKSHIRE)</t>
  </si>
  <si>
    <t>(All Patients) and (52.07 KPI 12-6M-BoT GRAMPIAN)</t>
  </si>
  <si>
    <t>(All Patients) and (52.08 KPI 12-6M-BoT ORKNEY)</t>
  </si>
  <si>
    <t>(All Patients) and (52.09 KPI 12-6M-BoT LOTHIAN)</t>
  </si>
  <si>
    <t>(All Patients) and (52.10 KPI 12-6M-BoT TAYSIDE)</t>
  </si>
  <si>
    <t>(All Patients) and (52.11 KPI 12-6M-BoT FORTH VALLEY)</t>
  </si>
  <si>
    <t>(All Patients) and (52.12 KPI 12-6M-BoT WESTERN ISLES)</t>
  </si>
  <si>
    <t>(All Patients) and (52.13 KPI 12-6M-BoT DUMFRIES AND GALLOWAY)</t>
  </si>
  <si>
    <t>(All Patients) and (52.14 KPI 12-6M-BoT SHETLAND)</t>
  </si>
  <si>
    <t>(All Patients) and (52.99 KPI 12-6M-*** TOTAL ***)</t>
  </si>
  <si>
    <t>(All Patients) and (53.01 KPI 12-%-BoT AYRSHIRE AND ARRAN)</t>
  </si>
  <si>
    <t>(All Patients) and (53.02 KPI 12-%-BoT BORDERS)</t>
  </si>
  <si>
    <t>(All Patients) and (53.03 KPI 12-%-BoT FIFE)</t>
  </si>
  <si>
    <t>(All Patients) and (53.04 KPI 12-%-BoT GREATER GLASGOW,CLYDE)</t>
  </si>
  <si>
    <t>(All Patients) and (53.05 KPI 12-%-BoT HIGHLAND)</t>
  </si>
  <si>
    <t>(All Patients) and (53.06 KPI 12-%-BoT LANARKSHIRE)</t>
  </si>
  <si>
    <t>(All Patients) and (53.07 KPI 12-%-BoT GRAMPIAN)</t>
  </si>
  <si>
    <t>(All Patients) and (53.08 KPI 12-%-BoT ORKNEY)</t>
  </si>
  <si>
    <t>(All Patients) and (53.09 KPI 12-%-BoT LOTHIAN)</t>
  </si>
  <si>
    <t>(All Patients) and (53.10 KPI 12-%-BoT TAYSIDE)</t>
  </si>
  <si>
    <t>(All Patients) and (53.11 KPI 12-%-BoT FORTH VALLEY)</t>
  </si>
  <si>
    <t>(All Patients) and (53.12 KPI 12-%-BoT WESTERN ISLES)</t>
  </si>
  <si>
    <t>(All Patients) and (53.13 KPI 12-%-BoT DUMFRIES AND GALLOWAY)</t>
  </si>
  <si>
    <t>(All Patients) and (53.14 KPI 12-%-BoT SHETLAND)</t>
  </si>
  <si>
    <t>(All Patients) and (53.99 KPI 12-%-*** TOTAL ***)</t>
  </si>
  <si>
    <t>(All Patients) and (54.01 KPI 13-SUC-BoT AYRSHIRE AND ARRAN)</t>
  </si>
  <si>
    <t>(All Patients) and (54.02 KPI 13-SUC-BoT BORDERS)</t>
  </si>
  <si>
    <t>(All Patients) and (54.03 KPI 13-SUC-BoT FIFE)</t>
  </si>
  <si>
    <t>(All Patients) and (54.04 KPI 13-SUC-BoT GREATER GLASGOW,CLYDE)</t>
  </si>
  <si>
    <t>(All Patients) and (54.05 KPI 13-SUC-BoT HIGHLAND)</t>
  </si>
  <si>
    <t>(All Patients) and (54.06 KPI 13-SUC-BoT LANARKSHIRE)</t>
  </si>
  <si>
    <t>(All Patients) and (54.07 KPI 13-SUC-BoT GRAMPIAN)</t>
  </si>
  <si>
    <t>(All Patients) and (54.08 KPI 13-SUC-BoT ORKNEY)</t>
  </si>
  <si>
    <t>(All Patients) and (54.09 KPI 13-SUC-BoT LOTHIAN)</t>
  </si>
  <si>
    <t>(All Patients) and (54.10 KPI 13-SUC-BoT TAYSIDE)</t>
  </si>
  <si>
    <t>(All Patients) and (54.11 KPI 13-SUC-BoT FORTH VALLEY)</t>
  </si>
  <si>
    <t>(All Patients) and (54.12 KPI 13-SUC-BoT WESTERN ISLES)</t>
  </si>
  <si>
    <t>(All Patients) and (54.13 KPI 13-SUC-BoT DUMFRIES AND GALLOWAY)</t>
  </si>
  <si>
    <t>(All Patients) and (54.14 KPI 13-SUC-BoT SHETLAND)</t>
  </si>
  <si>
    <t>(All Patients) and (54.99 KPI 13-SUC-*** TOTAL ***)</t>
  </si>
  <si>
    <t>(All Patients) and (55.01 KPI 13-REF-BoT AYRSHIRE AND ARRAN)</t>
  </si>
  <si>
    <t>(All Patients) and (55.02 KPI 13-REF-BoT BORDERS)</t>
  </si>
  <si>
    <t>(All Patients) and (55.03 KPI 13-REF-BoT FIFE)</t>
  </si>
  <si>
    <t>(All Patients) and (55.04 KPI 13-REF-BoT GREATER GLASGOW,CLYDE)</t>
  </si>
  <si>
    <t>(All Patients) and (55.05 KPI 13-REF-BoT HIGHLAND)</t>
  </si>
  <si>
    <t>(All Patients) and (55.06 KPI 13-REF-BoT LANARKSHIRE)</t>
  </si>
  <si>
    <t>(All Patients) and (55.07 KPI 13-REF-BoT GRAMPIAN)</t>
  </si>
  <si>
    <t>(All Patients) and (55.08 KPI 13-REF-BoT ORKNEY)</t>
  </si>
  <si>
    <t>(All Patients) and (55.09 KPI 13-REF-BoT LOTHIAN)</t>
  </si>
  <si>
    <t>(All Patients) and (55.10 KPI 13-REF-BoT TAYSIDE)</t>
  </si>
  <si>
    <t>(All Patients) and (55.11 KPI 13-REF-BoT FORTH VALLEY)</t>
  </si>
  <si>
    <t>(All Patients) and (55.12 KPI 13-REF-BoT WESTERN ISLES)</t>
  </si>
  <si>
    <t>(All Patients) and (55.13 KPI 13-REF-BoT DUMFRIES AND GALLOWAY)</t>
  </si>
  <si>
    <t>(All Patients) and (55.14 KPI 13-REF-BoT SHETLAND)</t>
  </si>
  <si>
    <t>(All Patients) and (55.99 KPI 13-REF-*** TOTAL ***)</t>
  </si>
  <si>
    <t>(All Patients) and (56.01 KPI 13-%-BoT AYRSHIRE AND ARRAN)</t>
  </si>
  <si>
    <t>(All Patients) and (56.02 KPI 13-%-BoT BORDERS)</t>
  </si>
  <si>
    <t>(All Patients) and (56.03 KPI 13-%-BoT FIFE)</t>
  </si>
  <si>
    <t>(All Patients) and (56.04 KPI 13-%-BoT GREATER GLASGOW,CLYDE)</t>
  </si>
  <si>
    <t>(All Patients) and (56.05 KPI 13-%-BoT HIGHLAND)</t>
  </si>
  <si>
    <t>(All Patients) and (56.06 KPI 13-%-BoT LANARKSHIRE)</t>
  </si>
  <si>
    <t>(All Patients) and (56.07 KPI 13-%-BoT GRAMPIAN)</t>
  </si>
  <si>
    <t>(All Patients) and (56.08 KPI 13-%-BoT ORKNEY)</t>
  </si>
  <si>
    <t>(All Patients) and (56.09 KPI 13-%-BoT LOTHIAN)</t>
  </si>
  <si>
    <t>(All Patients) and (56.10 KPI 13-%-BoT TAYSIDE)</t>
  </si>
  <si>
    <t>(All Patients) and (56.11 KPI 13-%-BoT FORTH VALLEY)</t>
  </si>
  <si>
    <t>(All Patients) and (56.12 KPI 13-%-BoT WESTERN ISLES)</t>
  </si>
  <si>
    <t>(All Patients) and (56.13 KPI 13-%-BoT DUMFRIES AND GALLOWAY)</t>
  </si>
  <si>
    <t>(All Patients) and (56.14 KPI 13-%-BoT SHETLAND)</t>
  </si>
  <si>
    <t>(All Patients) and (56.99 KPI 13-%-*** TOTAL ***)</t>
  </si>
  <si>
    <t>(All Patients) and (57.01 KPI 14-REF-BoT AYRSHIRE AND ARRAN)</t>
  </si>
  <si>
    <t>(All Patients) and (57.02 KPI 14-REF-BoT BORDERS)</t>
  </si>
  <si>
    <t>(All Patients) and (57.03 KPI 14-REF-BoT FIFE)</t>
  </si>
  <si>
    <t>(All Patients) and (57.04 KPI 14-REF-BoT GREATER GLASGOW,CLYDE)</t>
  </si>
  <si>
    <t>(All Patients) and (57.05 KPI 14-REF-BoT HIGHLAND)</t>
  </si>
  <si>
    <t>(All Patients) and (57.06 KPI 14-REF-BoT LANARKSHIRE)</t>
  </si>
  <si>
    <t>(All Patients) and (57.07 KPI 14-REF-BoT GRAMPIAN)</t>
  </si>
  <si>
    <t>(All Patients) and (57.08 KPI 14-REF-BoT ORKNEY)</t>
  </si>
  <si>
    <t>(All Patients) and (57.09 KPI 14-REF-BoT LOTHIAN)</t>
  </si>
  <si>
    <t>(All Patients) and (57.10 KPI 14-REF-BoT TAYSIDE)</t>
  </si>
  <si>
    <t>(All Patients) and (57.11 KPI 14-REF-BoT FORTH VALLEY)</t>
  </si>
  <si>
    <t>(All Patients) and (57.12 KPI 14-REF-BoT WESTERN ISLES)</t>
  </si>
  <si>
    <t>(All Patients) and (57.13 KPI 14-REF-BoT DUMFRIES AND GALLOWAY)</t>
  </si>
  <si>
    <t>(All Patients) and (57.14 KPI 14-REF-BoT SHETLAND)</t>
  </si>
  <si>
    <t>(All Patients) and (57.99 KPI 14-REF-*** TOTAL ***)</t>
  </si>
  <si>
    <t>(All Patients) and (58.01 KPI 14-OPH-BoT AYRSHIRE AND ARRAN)</t>
  </si>
  <si>
    <t>(All Patients) and (58.02 KPI 14-OPH-BoT BORDERS)</t>
  </si>
  <si>
    <t>(All Patients) and (58.03 KPI 14-OPH-BoT FIFE)</t>
  </si>
  <si>
    <t>(All Patients) and (58.04 KPI 14-OPH-BoT GREATER GLASGOW,CLYDE)</t>
  </si>
  <si>
    <t>(All Patients) and (58.05 KPI 14-OPH-BoT HIGHLAND)</t>
  </si>
  <si>
    <t>(All Patients) and (58.06 KPI 14-OPH-BoT LANARKSHIRE)</t>
  </si>
  <si>
    <t>(All Patients) and (58.07 KPI 14-OPH-BoT GRAMPIAN)</t>
  </si>
  <si>
    <t>(All Patients) and (58.08 KPI 14-OPH-BoT ORKNEY)</t>
  </si>
  <si>
    <t>(All Patients) and (58.09 KPI 14-OPH-BoT LOTHIAN)</t>
  </si>
  <si>
    <t>(All Patients) and (58.10 KPI 14-OPH-BoT TAYSIDE)</t>
  </si>
  <si>
    <t>(All Patients) and (58.11 KPI 14-OPH-BoT FORTH VALLEY)</t>
  </si>
  <si>
    <t>(All Patients) and (58.12 KPI 14-OPH-BoT WESTERN ISLES)</t>
  </si>
  <si>
    <t>(All Patients) and (58.13 KPI 14-OPH-BoT DUMFRIES AND GALLOWAY)</t>
  </si>
  <si>
    <t>(All Patients) and (58.14 KPI 14-OPH-BoT SHETLAND)</t>
  </si>
  <si>
    <t>(All Patients) and (58.99 KPI 14-OPH-*** TOTAL ***)</t>
  </si>
  <si>
    <t>(All Patients) and (59.01 KPI 14-MAX-BoT AYRSHIRE AND ARRAN)</t>
  </si>
  <si>
    <t>(All Patients) and (59.02 KPI 14-MAX-BoT BORDERS)</t>
  </si>
  <si>
    <t>(All Patients) and (59.03 KPI 14-MAX-BoT FIFE)</t>
  </si>
  <si>
    <t>(All Patients) and (59.04 KPI 14-MAX-BoT GREATER GLASGOW,CLYDE)</t>
  </si>
  <si>
    <t>(All Patients) and (59.05 KPI 14-MAX-BoT HIGHLAND)</t>
  </si>
  <si>
    <t>(All Patients) and (59.06 KPI 14-MAX-BoT LANARKSHIRE)</t>
  </si>
  <si>
    <t>(All Patients) and (59.07 KPI 14-MAX-BoT GRAMPIAN)</t>
  </si>
  <si>
    <t>(All Patients) and (59.08 KPI 14-MAX-BoT ORKNEY)</t>
  </si>
  <si>
    <t>(All Patients) and (59.09 KPI 14-MAX-BoT LOTHIAN)</t>
  </si>
  <si>
    <t>(All Patients) and (59.10 KPI 14-MAX-BoT TAYSIDE)</t>
  </si>
  <si>
    <t>(All Patients) and (59.11 KPI 14-MAX-BoT FORTH VALLEY)</t>
  </si>
  <si>
    <t>(All Patients) and (59.12 KPI 14-MAX-BoT WESTERN ISLES)</t>
  </si>
  <si>
    <t>(All Patients) and (59.13 KPI 14-MAX-BoT DUMFRIES AND GALLOWAY)</t>
  </si>
  <si>
    <t>(All Patients) and (59.14 KPI 14-MAX-BoT SHETLAND)</t>
  </si>
  <si>
    <t>(All Patients) and (59.99 KPI 14-MAX-*** TOTAL ***)</t>
  </si>
  <si>
    <t>(All Patients) and (60.01 KPI 14-AVG-BoT AYRSHIRE AND ARRAN)</t>
  </si>
  <si>
    <t>(All Patients) and (60.02 KPI 14-AVG-BoT BORDERS)</t>
  </si>
  <si>
    <t>(All Patients) and (60.03 KPI 14-AVG-BoT FIFE)</t>
  </si>
  <si>
    <t>(All Patients) and (60.04 KPI 14-AVG-BoT GREATER GLASGOW,CLYDE)</t>
  </si>
  <si>
    <t>(All Patients) and (60.05 KPI 14-AVG-BoT HIGHLAND)</t>
  </si>
  <si>
    <t>(All Patients) and (60.06 KPI 14-AVG-BoT LANARKSHIRE)</t>
  </si>
  <si>
    <t>(All Patients) and (60.07 KPI 14-AVG-BoT GRAMPIAN)</t>
  </si>
  <si>
    <t>(All Patients) and (60.08 KPI 14-AVG-BoT ORKNEY)</t>
  </si>
  <si>
    <t>(All Patients) and (60.09 KPI 14-AVG-BoT LOTHIAN)</t>
  </si>
  <si>
    <t>(All Patients) and (60.10 KPI 14-AVG-BoT TAYSIDE)</t>
  </si>
  <si>
    <t>(All Patients) and (60.11 KPI 14-AVG-BoT FORTH VALLEY)</t>
  </si>
  <si>
    <t>(All Patients) and (60.12 KPI 14-AVG-BoT WESTERN ISLES)</t>
  </si>
  <si>
    <t>(All Patients) and (60.13 KPI 14-AVG-BoT DUMFRIES AND GALLOWAY)</t>
  </si>
  <si>
    <t>(All Patients) and (60.14 KPI 14-AVG-BoT SHETLAND)</t>
  </si>
  <si>
    <t>(All Patients) and (60.99 KPI 14-AVG-*** TOTAL ***)</t>
  </si>
  <si>
    <t>(All Patients) and (61.01 KPI 15-REF-BoT AYRSHIRE AND ARRAN)</t>
  </si>
  <si>
    <t>(All Patients) and (61.02 KPI 15-REF-BoT BORDERS)</t>
  </si>
  <si>
    <t>(All Patients) and (61.03 KPI 15-REF-BoT FIFE)</t>
  </si>
  <si>
    <t>(All Patients) and (61.04 KPI 15-REF-BoT GREATER GLASGOW,CLYDE)</t>
  </si>
  <si>
    <t>(All Patients) and (61.05 KPI 15-REF-BoT HIGHLAND)</t>
  </si>
  <si>
    <t>(All Patients) and (61.06 KPI 15-REF-BoT LANARKSHIRE)</t>
  </si>
  <si>
    <t>(All Patients) and (61.07 KPI 15-REF-BoT GRAMPIAN)</t>
  </si>
  <si>
    <t>(All Patients) and (61.08 KPI 15-REF-BoT ORKNEY)</t>
  </si>
  <si>
    <t>(All Patients) and (61.09 KPI 15-REF-BoT LOTHIAN)</t>
  </si>
  <si>
    <t>(All Patients) and (61.10 KPI 15-REF-BoT TAYSIDE)</t>
  </si>
  <si>
    <t>(All Patients) and (61.11 KPI 15-REF-BoT FORTH VALLEY)</t>
  </si>
  <si>
    <t>(All Patients) and (61.12 KPI 15-REF-BoT WESTERN ISLES)</t>
  </si>
  <si>
    <t>(All Patients) and (61.13 KPI 15-REF-BoT DUMFRIES AND GALLOWAY)</t>
  </si>
  <si>
    <t>(All Patients) and (61.14 KPI 15-REF-BoT SHETLAND)</t>
  </si>
  <si>
    <t>(All Patients) and (61.99 KPI 15-REF-*** TOTAL ***)</t>
  </si>
  <si>
    <t>(All Patients) and (62.01 KPI 15-TRG-BoT AYRSHIRE AND ARRAN)</t>
  </si>
  <si>
    <t>(All Patients) and (62.02 KPI 15-TRG-BoT BORDERS)</t>
  </si>
  <si>
    <t>(All Patients) and (62.03 KPI 15-TRG-BoT FIFE)</t>
  </si>
  <si>
    <t>(All Patients) and (62.04 KPI 15-TRG-BoT GREATER GLASGOW,CLYDE)</t>
  </si>
  <si>
    <t>(All Patients) and (62.05 KPI 15-TRG-BoT HIGHLAND)</t>
  </si>
  <si>
    <t>(All Patients) and (62.06 KPI 15-TRG-BoT LANARKSHIRE)</t>
  </si>
  <si>
    <t>(All Patients) and (62.07 KPI 15-TRG-BoT GRAMPIAN)</t>
  </si>
  <si>
    <t>(All Patients) and (62.08 KPI 15-TRG-BoT ORKNEY)</t>
  </si>
  <si>
    <t>(All Patients) and (62.09 KPI 15-TRG-BoT LOTHIAN)</t>
  </si>
  <si>
    <t>(All Patients) and (62.10 KPI 15-TRG-BoT TAYSIDE)</t>
  </si>
  <si>
    <t>(All Patients) and (62.11 KPI 15-TRG-BoT FORTH VALLEY)</t>
  </si>
  <si>
    <t>(All Patients) and (62.12 KPI 15-TRG-BoT WESTERN ISLES)</t>
  </si>
  <si>
    <t>(All Patients) and (62.13 KPI 15-TRG-BoT DUMFRIES AND GALLOWAY)</t>
  </si>
  <si>
    <t>(All Patients) and (62.14 KPI 15-TRG-BoT SHETLAND)</t>
  </si>
  <si>
    <t>(All Patients) and (62.99 KPI 15-TRG-*** TOTAL ***)</t>
  </si>
  <si>
    <t>(All Patients) and (63.01 KPI 15-%-BoT AYRSHIRE AND ARRAN)</t>
  </si>
  <si>
    <t>(All Patients) and (63.02 KPI 15-%-BoT BORDERS)</t>
  </si>
  <si>
    <t>(All Patients) and (63.03 KPI 15-%-BoT FIFE)</t>
  </si>
  <si>
    <t>(All Patients) and (63.04 KPI 15-%-BoT GREATER GLASGOW,CLYDE)</t>
  </si>
  <si>
    <t>(All Patients) and (63.05 KPI 15-%-BoT HIGHLAND)</t>
  </si>
  <si>
    <t>(All Patients) and (63.06 KPI 15-%-BoT LANARKSHIRE)</t>
  </si>
  <si>
    <t>(All Patients) and (63.07 KPI 15-%-BoT GRAMPIAN)</t>
  </si>
  <si>
    <t>(All Patients) and (63.08 KPI 15-%-BoT ORKNEY)</t>
  </si>
  <si>
    <t>(All Patients) and (63.09 KPI 15-%-BoT LOTHIAN)</t>
  </si>
  <si>
    <t>(All Patients) and (63.10 KPI 15-%-BoT TAYSIDE)</t>
  </si>
  <si>
    <t>(All Patients) and (63.11 KPI 15-%-BoT FORTH VALLEY)</t>
  </si>
  <si>
    <t>(All Patients) and (63.12 KPI 15-%-BoT WESTERN ISLES)</t>
  </si>
  <si>
    <t>(All Patients) and (63.13 KPI 15-%-BoT DUMFRIES AND GALLOWAY)</t>
  </si>
  <si>
    <t>(All Patients) and (63.14 KPI 15-%-BoT SHETLAND)</t>
  </si>
  <si>
    <t>(All Patients) and (63.99 KPI 15-%-*** TOTAL ***)</t>
  </si>
  <si>
    <t>(All Patients) and (64.01 KPI 16-OPH-BoT AYRSHIRE AND ARRAN)</t>
  </si>
  <si>
    <t>(All Patients) and (64.02 KPI 16-OPH-BoT BORDERS)</t>
  </si>
  <si>
    <t>(All Patients) and (64.03 KPI 16-OPH-BoT FIFE)</t>
  </si>
  <si>
    <t>(All Patients) and (64.04 KPI 16-OPH-BoT GREATER GLASGOW,CLYDE)</t>
  </si>
  <si>
    <t>(All Patients) and (64.05 KPI 16-OPH-BoT HIGHLAND)</t>
  </si>
  <si>
    <t>(All Patients) and (64.06 KPI 16-OPH-BoT LANARKSHIRE)</t>
  </si>
  <si>
    <t>(All Patients) and (64.07 KPI 16-OPH-BoT GRAMPIAN)</t>
  </si>
  <si>
    <t>(All Patients) and (64.08 KPI 16-OPH-BoT ORKNEY)</t>
  </si>
  <si>
    <t>(All Patients) and (64.09 KPI 16-OPH-BoT LOTHIAN)</t>
  </si>
  <si>
    <t>(All Patients) and (64.10 KPI 16-OPH-BoT TAYSIDE)</t>
  </si>
  <si>
    <t>(All Patients) and (64.11 KPI 16-OPH-BoT FORTH VALLEY)</t>
  </si>
  <si>
    <t>(All Patients) and (64.12 KPI 16-OPH-BoT WESTERN ISLES)</t>
  </si>
  <si>
    <t>(All Patients) and (64.13 KPI 16-OPH-BoT DUMFRIES AND GALLOWAY)</t>
  </si>
  <si>
    <t>(All Patients) and (64.14 KPI 16-OPH-BoT SHETLAND)</t>
  </si>
  <si>
    <t>(All Patients) and (64.99 KPI 16-OPH-*** TOTAL ***)</t>
  </si>
  <si>
    <t>(All Patients) and (65.01 KPI 16-SP-BoT AYRSHIRE AND ARRAN)</t>
  </si>
  <si>
    <t>(All Patients) and (65.02 KPI 16-SP-BoT BORDERS)</t>
  </si>
  <si>
    <t>(All Patients) and (65.03 KPI 16-SP-BoT FIFE)</t>
  </si>
  <si>
    <t>(All Patients) and (65.04 KPI 16-SP-BoT GREATER GLASGOW,CLYDE)</t>
  </si>
  <si>
    <t>(All Patients) and (65.05 KPI 16-SP-BoT HIGHLAND)</t>
  </si>
  <si>
    <t>(All Patients) and (65.06 KPI 16-SP-BoT LANARKSHIRE)</t>
  </si>
  <si>
    <t>(All Patients) and (65.07 KPI 16-SP-BoT GRAMPIAN)</t>
  </si>
  <si>
    <t>(All Patients) and (65.08 KPI 16-SP-BoT ORKNEY)</t>
  </si>
  <si>
    <t>(All Patients) and (65.09 KPI 16-SP-BoT LOTHIAN)</t>
  </si>
  <si>
    <t>(All Patients) and (65.10 KPI 16-SP-BoT TAYSIDE)</t>
  </si>
  <si>
    <t>(All Patients) and (65.11 KPI 16-SP-BoT FORTH VALLEY)</t>
  </si>
  <si>
    <t>(All Patients) and (65.12 KPI 16-SP-BoT WESTERN ISLES)</t>
  </si>
  <si>
    <t>(All Patients) and (65.13 KPI 16-SP-BoT DUMFRIES AND GALLOWAY)</t>
  </si>
  <si>
    <t>(All Patients) and (65.14 KPI 16-SP-BoT SHETLAND)</t>
  </si>
  <si>
    <t>(All Patients) and (65.99 KPI 16-SP-*** TOTAL ***)</t>
  </si>
  <si>
    <t>(All Patients) and (66.01 KPI 16-%-BoT AYRSHIRE AND ARRAN)</t>
  </si>
  <si>
    <t>(All Patients) and (66.02 KPI 16-%-BoT BORDERS)</t>
  </si>
  <si>
    <t>(All Patients) and (66.03 KPI 16-%-BoT FIFE)</t>
  </si>
  <si>
    <t>(All Patients) and (66.04 KPI 16-%-BoT GREATER GLASGOW,CLYDE)</t>
  </si>
  <si>
    <t>(All Patients) and (66.05 KPI 16-%-BoT HIGHLAND)</t>
  </si>
  <si>
    <t>(All Patients) and (66.06 KPI 16-%-BoT LANARKSHIRE)</t>
  </si>
  <si>
    <t>(All Patients) and (66.07 KPI 16-%-BoT GRAMPIAN)</t>
  </si>
  <si>
    <t>(All Patients) and (66.08 KPI 16-%-BoT ORKNEY)</t>
  </si>
  <si>
    <t>(All Patients) and (66.09 KPI 16-%-BoT LOTHIAN)</t>
  </si>
  <si>
    <t>(All Patients) and (66.10 KPI 16-%-BoT TAYSIDE)</t>
  </si>
  <si>
    <t>(All Patients) and (66.11 KPI 16-%-BoT FORTH VALLEY)</t>
  </si>
  <si>
    <t>(All Patients) and (66.12 KPI 16-%-BoT WESTERN ISLES)</t>
  </si>
  <si>
    <t>(All Patients) and (66.13 KPI 16-%-BoT DUMFRIES AND GALLOWAY)</t>
  </si>
  <si>
    <t>(All Patients) and (66.14 KPI 16-%-BoT SHETLAND)</t>
  </si>
  <si>
    <t>(All Patients) and (66.99 KPI 16-%-*** TOTAL ***)</t>
  </si>
  <si>
    <t>(All Patients) and (67.01 KPI 17-SP-BoT AYRSHIRE AND ARRAN)</t>
  </si>
  <si>
    <t>(All Patients) and (67.02 KPI 17-SP-BoT BORDERS)</t>
  </si>
  <si>
    <t>(All Patients) and (67.03 KPI 17-SP-BoT FIFE)</t>
  </si>
  <si>
    <t>(All Patients) and (67.04 KPI 17-SP-BoT GREATER GLASGOW,CLYDE)</t>
  </si>
  <si>
    <t>(All Patients) and (67.05 KPI 17-SP-BoT HIGHLAND)</t>
  </si>
  <si>
    <t>(All Patients) and (67.06 KPI 17-SP-BoT LANARKSHIRE)</t>
  </si>
  <si>
    <t>(All Patients) and (67.07 KPI 17-SP-BoT GRAMPIAN)</t>
  </si>
  <si>
    <t>(All Patients) and (67.08 KPI 17-SP-BoT ORKNEY)</t>
  </si>
  <si>
    <t>(All Patients) and (67.09 KPI 17-SP-BoT LOTHIAN)</t>
  </si>
  <si>
    <t>(All Patients) and (67.10 KPI 17-SP-BoT TAYSIDE)</t>
  </si>
  <si>
    <t>(All Patients) and (67.11 KPI 17-SP-BoT FORTH VALLEY)</t>
  </si>
  <si>
    <t>(All Patients) and (67.12 KPI 17-SP-BoT WESTERN ISLES)</t>
  </si>
  <si>
    <t>(All Patients) and (67.13 KPI 17-SP-BoT DUMFRIES AND GALLOWAY)</t>
  </si>
  <si>
    <t>(All Patients) and (67.14 KPI 17-SP-BoT SHETLAND)</t>
  </si>
  <si>
    <t>(All Patients) and (67.99 KPI 17-SP-*** TOTAL ***)</t>
  </si>
  <si>
    <t>(All Patients) and (68.01 KPI 17-COO-BoT AYRSHIRE AND ARRAN)</t>
  </si>
  <si>
    <t>(All Patients) and (68.02 KPI 17-COO-BoT BORDERS)</t>
  </si>
  <si>
    <t>(All Patients) and (68.03 KPI 17-COO-BoT FIFE)</t>
  </si>
  <si>
    <t>(All Patients) and (68.04 KPI 17-COO-BoT GREATER GLASGOW,CLYDE)</t>
  </si>
  <si>
    <t>(All Patients) and (68.05 KPI 17-COO-BoT HIGHLAND)</t>
  </si>
  <si>
    <t>(All Patients) and (68.06 KPI 17-COO-BoT LANARKSHIRE)</t>
  </si>
  <si>
    <t>(All Patients) and (68.07 KPI 17-COO-BoT GRAMPIAN)</t>
  </si>
  <si>
    <t>(All Patients) and (68.08 KPI 17-COO-BoT ORKNEY)</t>
  </si>
  <si>
    <t>(All Patients) and (68.09 KPI 17-COO-BoT LOTHIAN)</t>
  </si>
  <si>
    <t>(All Patients) and (68.10 KPI 17-COO-BoT TAYSIDE)</t>
  </si>
  <si>
    <t>(All Patients) and (68.11 KPI 17-COO-BoT FORTH VALLEY)</t>
  </si>
  <si>
    <t>(All Patients) and (68.12 KPI 17-COO-BoT WESTERN ISLES)</t>
  </si>
  <si>
    <t>(All Patients) and (68.13 KPI 17-COO-BoT DUMFRIES AND GALLOWAY)</t>
  </si>
  <si>
    <t>(All Patients) and (68.14 KPI 17-COO-BoT SHETLAND)</t>
  </si>
  <si>
    <t>(All Patients) and (68.99 KPI 17-COO-*** TOTAL ***)</t>
  </si>
  <si>
    <t>(All Patients) and (69.01 KPI 17-%-BoT AYRSHIRE AND ARRAN)</t>
  </si>
  <si>
    <t>(All Patients) and (69.02 KPI 17-%-BoT BORDERS)</t>
  </si>
  <si>
    <t>(All Patients) and (69.03 KPI 17-%-BoT FIFE)</t>
  </si>
  <si>
    <t>(All Patients) and (69.04 KPI 17-%-BoT GREATER GLASGOW,CLYDE)</t>
  </si>
  <si>
    <t>(All Patients) and (69.05 KPI 17-%-BoT HIGHLAND)</t>
  </si>
  <si>
    <t>(All Patients) and (69.06 KPI 17-%-BoT LANARKSHIRE)</t>
  </si>
  <si>
    <t>(All Patients) and (69.07 KPI 17-%-BoT GRAMPIAN)</t>
  </si>
  <si>
    <t>(All Patients) and (69.08 KPI 17-%-BoT ORKNEY)</t>
  </si>
  <si>
    <t>(All Patients) and (69.09 KPI 17-%-BoT LOTHIAN)</t>
  </si>
  <si>
    <t>(All Patients) and (69.10 KPI 17-%-BoT TAYSIDE)</t>
  </si>
  <si>
    <t>(All Patients) and (69.11 KPI 17-%-BoT FORTH VALLEY)</t>
  </si>
  <si>
    <t>(All Patients) and (69.12 KPI 17-%-BoT WESTERN ISLES)</t>
  </si>
  <si>
    <t>(All Patients) and (69.13 KPI 17-%-BoT DUMFRIES AND GALLOWAY)</t>
  </si>
  <si>
    <t>(All Patients) and (69.14 KPI 17-%-BoT SHETLAND)</t>
  </si>
  <si>
    <t>(All Patients) and (69.99 KPI 17-%-*** TOTAL ***)</t>
  </si>
  <si>
    <t>End of Output</t>
  </si>
  <si>
    <r>
      <t xml:space="preserve">Longest recorded to Ophthalmology  examination for the first qualifying episode 
</t>
    </r>
    <r>
      <rPr>
        <sz val="9"/>
        <rFont val="Arial"/>
        <family val="2"/>
      </rPr>
      <t>(based on 30 days/month - months&amp;days)</t>
    </r>
  </si>
  <si>
    <t>Grampian</t>
  </si>
  <si>
    <t>Forth Valley</t>
  </si>
  <si>
    <t>Dumfries &amp; Galloway</t>
  </si>
  <si>
    <t>Shetland</t>
  </si>
  <si>
    <t>Greater Glasgow &amp; Clyde</t>
  </si>
  <si>
    <t xml:space="preserve">Results of query Scotland KPIs per BoT </t>
  </si>
  <si>
    <t>Diabetic Retinopathy Screening Service reports for Q4 2017</t>
  </si>
  <si>
    <t>Report start date - 01/04/2017 report end date date - 01/04/2018  Report Interval = 365 days. All data taken from Vector.</t>
  </si>
  <si>
    <t>Total Diabetic Population Q4 2017 = 319,308</t>
  </si>
  <si>
    <t>Eligible Pop = 274,607</t>
  </si>
  <si>
    <t>Temp Suspended = 22,617</t>
  </si>
  <si>
    <t>Permanently Suspended = 25,646</t>
  </si>
  <si>
    <t>Temporarily Unavailable = 3,562</t>
  </si>
  <si>
    <t>Eligible Population Q4 2017= 274,607</t>
  </si>
  <si>
    <t>Attended = 201,220 (73.3%)</t>
  </si>
  <si>
    <t xml:space="preserve">Not yet attended = 73,387 (26.7%) </t>
  </si>
  <si>
    <r>
      <t>NHS boards achieve an attendance of</t>
    </r>
    <r>
      <rPr>
        <b/>
        <sz val="10"/>
        <color rgb="FFFF0000"/>
        <rFont val="Arial"/>
        <family val="2"/>
      </rPr>
      <t xml:space="preserve"> 80%</t>
    </r>
    <r>
      <rPr>
        <b/>
        <sz val="10"/>
        <color rgb="FF0000FF"/>
        <rFont val="Arial"/>
        <family val="2"/>
      </rPr>
      <t xml:space="preserve"> for Q4. (HIS Standard 3.1)</t>
    </r>
  </si>
  <si>
    <r>
      <t>NHS boards achieve an uptake of</t>
    </r>
    <r>
      <rPr>
        <b/>
        <sz val="10"/>
        <color rgb="FFFF0000"/>
        <rFont val="Arial"/>
        <family val="2"/>
      </rPr>
      <t xml:space="preserve"> 80%</t>
    </r>
    <r>
      <rPr>
        <b/>
        <sz val="10"/>
        <color rgb="FF0000FF"/>
        <rFont val="Arial"/>
        <family val="2"/>
      </rPr>
      <t xml:space="preserve"> for Q4                         (HIS Standard 3.2)</t>
    </r>
  </si>
  <si>
    <t xml:space="preserve">Indicative DNA rate by % (KPI 1 - KPI 2) </t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</si>
  <si>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(HIS Standard 3.2)</t>
    </r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</si>
  <si>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 (HIS Standard 3.2)</t>
    </r>
  </si>
  <si>
    <r>
      <rPr>
        <b/>
        <sz val="10"/>
        <color rgb="FFFF0000"/>
        <rFont val="Arial"/>
        <family val="2"/>
      </rPr>
      <t xml:space="preserve">100% </t>
    </r>
    <r>
      <rPr>
        <b/>
        <sz val="10"/>
        <color rgb="FF0000FF"/>
        <rFont val="Arial"/>
        <family val="2"/>
      </rPr>
      <t>for Q4 of eligible people, regardless of personal circumstances or characteristics are offered an opportunity to attend.             (HIS Standard 3.3)</t>
    </r>
  </si>
  <si>
    <r>
      <t xml:space="preserve">Within </t>
    </r>
    <r>
      <rPr>
        <b/>
        <sz val="10"/>
        <color rgb="FFFF0000"/>
        <rFont val="Arial"/>
        <family val="2"/>
      </rPr>
      <t>30</t>
    </r>
    <r>
      <rPr>
        <b/>
        <sz val="10"/>
        <color rgb="FF0000FF"/>
        <rFont val="Arial"/>
        <family val="2"/>
      </rPr>
      <t xml:space="preserve"> calendar days for newly diagnosed appointment offer.                          (HIS Standard 2.3)</t>
    </r>
  </si>
  <si>
    <r>
      <t xml:space="preserve">Within </t>
    </r>
    <r>
      <rPr>
        <b/>
        <sz val="10"/>
        <color rgb="FFFF0000"/>
        <rFont val="Arial"/>
        <family val="2"/>
      </rPr>
      <t>90</t>
    </r>
    <r>
      <rPr>
        <b/>
        <sz val="10"/>
        <color rgb="FF0000FF"/>
        <rFont val="Arial"/>
        <family val="2"/>
      </rPr>
      <t xml:space="preserve"> calendar days for newly diagnosed appointment date.                                 (HIS Standard 2.4)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</si>
  <si>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2.5%</t>
    </r>
    <r>
      <rPr>
        <b/>
        <sz val="10"/>
        <color rgb="FF0000FF"/>
        <rFont val="Arial"/>
        <family val="2"/>
      </rPr>
      <t xml:space="preserve"> for digital imaging.                                      (HIS Standard 4.3)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</si>
  <si>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2.0%</t>
    </r>
    <r>
      <rPr>
        <b/>
        <sz val="10"/>
        <color rgb="FF0000FF"/>
        <rFont val="Arial"/>
        <family val="2"/>
      </rPr>
      <t xml:space="preserve"> for slit lamp examinations.                                       (HIS Standard 4.3)</t>
    </r>
  </si>
  <si>
    <r>
      <t xml:space="preserve">A minimum of </t>
    </r>
    <r>
      <rPr>
        <sz val="10"/>
        <color rgb="FFFF0000"/>
        <rFont val="Arial"/>
        <family val="2"/>
      </rPr>
      <t>95%</t>
    </r>
    <r>
      <rPr>
        <sz val="10"/>
        <color rgb="FF0000FF"/>
        <rFont val="Arial"/>
        <family val="2"/>
      </rPr>
      <t xml:space="preserve"> of people screened are sent the result within 20 working days of being screened.                                               (HIS Standards 2.4)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</si>
</sst>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8" fillId="0" borderId="0" applyNumberFormat="0" applyFill="0" applyBorder="0" applyAlignment="0" applyProtection="0"/>
    <xf numFmtId="0" fontId="29" fillId="0" borderId="55" applyNumberFormat="0" applyFill="0" applyAlignment="0" applyProtection="0"/>
    <xf numFmtId="0" fontId="30" fillId="0" borderId="56" applyNumberFormat="0" applyFill="0" applyAlignment="0" applyProtection="0"/>
    <xf numFmtId="0" fontId="31" fillId="0" borderId="57" applyNumberFormat="0" applyFill="0" applyAlignment="0" applyProtection="0"/>
    <xf numFmtId="0" fontId="31" fillId="0" borderId="0" applyNumberFormat="0" applyFill="0" applyBorder="0" applyAlignment="0" applyProtection="0"/>
    <xf numFmtId="0" fontId="32" fillId="9" borderId="0" applyNumberFormat="0" applyBorder="0" applyAlignment="0" applyProtection="0"/>
    <xf numFmtId="0" fontId="33" fillId="10" borderId="0" applyNumberFormat="0" applyBorder="0" applyAlignment="0" applyProtection="0"/>
    <xf numFmtId="0" fontId="34" fillId="11" borderId="0" applyNumberFormat="0" applyBorder="0" applyAlignment="0" applyProtection="0"/>
    <xf numFmtId="0" fontId="35" fillId="12" borderId="58" applyNumberFormat="0" applyAlignment="0" applyProtection="0"/>
    <xf numFmtId="0" fontId="36" fillId="13" borderId="59" applyNumberFormat="0" applyAlignment="0" applyProtection="0"/>
    <xf numFmtId="0" fontId="37" fillId="13" borderId="58" applyNumberFormat="0" applyAlignment="0" applyProtection="0"/>
    <xf numFmtId="0" fontId="38" fillId="0" borderId="60" applyNumberFormat="0" applyFill="0" applyAlignment="0" applyProtection="0"/>
    <xf numFmtId="0" fontId="39" fillId="14" borderId="61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63" applyNumberFormat="0" applyFill="0" applyAlignment="0" applyProtection="0"/>
    <xf numFmtId="0" fontId="43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3" fillId="35" borderId="0" applyNumberFormat="0" applyBorder="0" applyAlignment="0" applyProtection="0"/>
    <xf numFmtId="0" fontId="4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43" fillId="39" borderId="0" applyNumberFormat="0" applyBorder="0" applyAlignment="0" applyProtection="0"/>
    <xf numFmtId="0" fontId="1" fillId="0" borderId="0"/>
    <xf numFmtId="0" fontId="1" fillId="15" borderId="62" applyNumberFormat="0" applyFont="0" applyAlignment="0" applyProtection="0"/>
  </cellStyleXfs>
  <cellXfs count="2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3" borderId="0" xfId="0" applyFill="1"/>
    <xf numFmtId="164" fontId="4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/>
    <xf numFmtId="0" fontId="0" fillId="0" borderId="10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3" fontId="2" fillId="0" borderId="26" xfId="0" applyNumberFormat="1" applyFont="1" applyBorder="1" applyAlignment="1">
      <alignment horizontal="center"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3" xfId="0" applyFont="1" applyFill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6" fillId="0" borderId="30" xfId="0" applyFont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3" fontId="2" fillId="7" borderId="3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" fillId="8" borderId="25" xfId="0" applyFont="1" applyFill="1" applyBorder="1" applyAlignment="1">
      <alignment horizontal="left"/>
    </xf>
    <xf numFmtId="164" fontId="5" fillId="8" borderId="31" xfId="0" applyNumberFormat="1" applyFont="1" applyFill="1" applyBorder="1" applyAlignment="1">
      <alignment horizontal="center" vertical="center"/>
    </xf>
    <xf numFmtId="0" fontId="2" fillId="0" borderId="0" xfId="0" applyFont="1"/>
    <xf numFmtId="0" fontId="6" fillId="0" borderId="34" xfId="0" applyFont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Alignment="1"/>
    <xf numFmtId="0" fontId="9" fillId="0" borderId="0" xfId="0" applyFont="1" applyAlignment="1"/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3" fontId="14" fillId="0" borderId="0" xfId="0" applyNumberFormat="1" applyFont="1" applyAlignment="1">
      <alignment horizontal="right" wrapText="1"/>
    </xf>
    <xf numFmtId="3" fontId="1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3" borderId="0" xfId="0" applyFont="1" applyFill="1"/>
    <xf numFmtId="0" fontId="2" fillId="8" borderId="25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 vertical="center" wrapText="1"/>
    </xf>
    <xf numFmtId="164" fontId="4" fillId="2" borderId="14" xfId="0" applyNumberFormat="1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164" fontId="4" fillId="2" borderId="39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2" fillId="8" borderId="25" xfId="0" applyFont="1" applyFill="1" applyBorder="1" applyAlignment="1">
      <alignment horizontal="left" vertical="center"/>
    </xf>
    <xf numFmtId="0" fontId="2" fillId="8" borderId="3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2" fillId="2" borderId="34" xfId="0" applyNumberFormat="1" applyFont="1" applyFill="1" applyBorder="1" applyAlignment="1">
      <alignment horizontal="center" vertical="center"/>
    </xf>
    <xf numFmtId="164" fontId="12" fillId="2" borderId="36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64" fontId="12" fillId="2" borderId="5" xfId="0" applyNumberFormat="1" applyFont="1" applyFill="1" applyBorder="1" applyAlignment="1">
      <alignment horizontal="center" vertical="center"/>
    </xf>
    <xf numFmtId="164" fontId="12" fillId="5" borderId="4" xfId="0" applyNumberFormat="1" applyFont="1" applyFill="1" applyBorder="1" applyAlignment="1">
      <alignment horizontal="center" vertical="center"/>
    </xf>
    <xf numFmtId="164" fontId="12" fillId="5" borderId="5" xfId="0" applyNumberFormat="1" applyFont="1" applyFill="1" applyBorder="1" applyAlignment="1">
      <alignment horizontal="center" vertical="center"/>
    </xf>
    <xf numFmtId="164" fontId="12" fillId="2" borderId="37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11" fillId="8" borderId="30" xfId="0" applyNumberFormat="1" applyFont="1" applyFill="1" applyBorder="1" applyAlignment="1">
      <alignment horizontal="center" vertical="center"/>
    </xf>
    <xf numFmtId="164" fontId="11" fillId="8" borderId="3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" fillId="8" borderId="41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left" vertical="center"/>
    </xf>
    <xf numFmtId="164" fontId="2" fillId="8" borderId="31" xfId="0" applyNumberFormat="1" applyFont="1" applyFill="1" applyBorder="1" applyAlignment="1">
      <alignment horizontal="center" vertical="center"/>
    </xf>
    <xf numFmtId="3" fontId="2" fillId="8" borderId="7" xfId="0" applyNumberFormat="1" applyFont="1" applyFill="1" applyBorder="1" applyAlignment="1">
      <alignment horizontal="center" vertical="center"/>
    </xf>
    <xf numFmtId="164" fontId="5" fillId="8" borderId="7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165" fontId="2" fillId="8" borderId="30" xfId="0" applyNumberFormat="1" applyFont="1" applyFill="1" applyBorder="1" applyAlignment="1">
      <alignment horizontal="center" vertical="center" wrapText="1" shrinkToFit="1"/>
    </xf>
    <xf numFmtId="164" fontId="2" fillId="8" borderId="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4" fillId="2" borderId="45" xfId="0" applyNumberFormat="1" applyFont="1" applyFill="1" applyBorder="1" applyAlignment="1">
      <alignment horizontal="center"/>
    </xf>
    <xf numFmtId="0" fontId="20" fillId="0" borderId="0" xfId="0" applyFont="1" applyFill="1"/>
    <xf numFmtId="0" fontId="6" fillId="0" borderId="0" xfId="0" applyFont="1" applyFill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54" xfId="0" applyFont="1" applyBorder="1" applyAlignment="1">
      <alignment horizontal="center" wrapText="1"/>
    </xf>
    <xf numFmtId="0" fontId="6" fillId="0" borderId="5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16" fillId="8" borderId="25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center" vertical="center" wrapText="1"/>
    </xf>
    <xf numFmtId="0" fontId="16" fillId="8" borderId="42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52" xfId="0" applyFont="1" applyFill="1" applyBorder="1" applyAlignment="1">
      <alignment horizontal="center" vertical="center" wrapText="1"/>
    </xf>
    <xf numFmtId="0" fontId="16" fillId="8" borderId="43" xfId="0" applyFont="1" applyFill="1" applyBorder="1" applyAlignment="1">
      <alignment horizontal="center" vertical="center"/>
    </xf>
    <xf numFmtId="0" fontId="16" fillId="8" borderId="3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wrapText="1"/>
    </xf>
    <xf numFmtId="0" fontId="15" fillId="0" borderId="53" xfId="0" applyFont="1" applyBorder="1" applyAlignment="1">
      <alignment horizontal="center"/>
    </xf>
    <xf numFmtId="0" fontId="6" fillId="0" borderId="39" xfId="0" applyFont="1" applyBorder="1" applyAlignment="1">
      <alignment horizontal="center" wrapText="1"/>
    </xf>
    <xf numFmtId="3" fontId="6" fillId="0" borderId="39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3" fontId="6" fillId="0" borderId="14" xfId="0" applyNumberFormat="1" applyFon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3" fontId="6" fillId="0" borderId="45" xfId="0" applyNumberFormat="1" applyFont="1" applyFill="1" applyBorder="1" applyAlignment="1">
      <alignment horizontal="center"/>
    </xf>
    <xf numFmtId="0" fontId="16" fillId="8" borderId="44" xfId="0" applyFont="1" applyFill="1" applyBorder="1" applyAlignment="1">
      <alignment horizontal="center" vertical="center" wrapText="1"/>
    </xf>
    <xf numFmtId="3" fontId="2" fillId="8" borderId="3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2" fillId="8" borderId="30" xfId="0" applyNumberFormat="1" applyFont="1" applyFill="1" applyBorder="1" applyAlignment="1">
      <alignment horizontal="center" vertical="center"/>
    </xf>
    <xf numFmtId="1" fontId="2" fillId="8" borderId="3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 wrapText="1"/>
    </xf>
    <xf numFmtId="0" fontId="20" fillId="0" borderId="34" xfId="0" applyFont="1" applyBorder="1" applyAlignment="1">
      <alignment horizontal="center" vertical="center" wrapText="1"/>
    </xf>
    <xf numFmtId="3" fontId="17" fillId="8" borderId="30" xfId="0" applyNumberFormat="1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wrapText="1"/>
    </xf>
    <xf numFmtId="164" fontId="6" fillId="0" borderId="46" xfId="0" applyNumberFormat="1" applyFont="1" applyBorder="1" applyAlignment="1">
      <alignment horizontal="center" wrapText="1"/>
    </xf>
    <xf numFmtId="22" fontId="0" fillId="0" borderId="0" xfId="0" applyNumberFormat="1"/>
    <xf numFmtId="0" fontId="2" fillId="8" borderId="41" xfId="0" applyFont="1" applyFill="1" applyBorder="1" applyAlignment="1">
      <alignment horizontal="center" vertical="center" wrapText="1"/>
    </xf>
    <xf numFmtId="164" fontId="2" fillId="8" borderId="25" xfId="0" applyNumberFormat="1" applyFont="1" applyFill="1" applyBorder="1" applyAlignment="1">
      <alignment horizontal="center" wrapText="1"/>
    </xf>
    <xf numFmtId="164" fontId="2" fillId="8" borderId="31" xfId="0" applyNumberFormat="1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 textRotation="90" wrapText="1"/>
    </xf>
    <xf numFmtId="0" fontId="20" fillId="0" borderId="25" xfId="0" applyFont="1" applyBorder="1" applyAlignment="1">
      <alignment horizontal="center" vertical="center" textRotation="90" wrapText="1"/>
    </xf>
    <xf numFmtId="0" fontId="20" fillId="0" borderId="30" xfId="0" applyFont="1" applyBorder="1" applyAlignment="1">
      <alignment horizontal="center" vertical="center" textRotation="90" wrapText="1"/>
    </xf>
    <xf numFmtId="0" fontId="20" fillId="0" borderId="31" xfId="0" applyFont="1" applyBorder="1" applyAlignment="1">
      <alignment horizontal="center" vertical="center" textRotation="90" wrapText="1"/>
    </xf>
    <xf numFmtId="0" fontId="20" fillId="0" borderId="25" xfId="0" applyFont="1" applyFill="1" applyBorder="1" applyAlignment="1">
      <alignment horizontal="center" vertical="center" textRotation="90" wrapText="1"/>
    </xf>
    <xf numFmtId="0" fontId="11" fillId="2" borderId="30" xfId="0" applyFont="1" applyFill="1" applyBorder="1" applyAlignment="1">
      <alignment horizontal="center" vertical="center" textRotation="90" wrapText="1"/>
    </xf>
    <xf numFmtId="0" fontId="20" fillId="0" borderId="31" xfId="0" applyFont="1" applyFill="1" applyBorder="1" applyAlignment="1">
      <alignment horizontal="center" vertical="center" textRotation="90" wrapText="1"/>
    </xf>
    <xf numFmtId="0" fontId="20" fillId="0" borderId="42" xfId="0" applyFont="1" applyFill="1" applyBorder="1" applyAlignment="1">
      <alignment horizontal="center" vertical="center" textRotation="90" wrapText="1"/>
    </xf>
    <xf numFmtId="0" fontId="11" fillId="2" borderId="31" xfId="0" applyFont="1" applyFill="1" applyBorder="1" applyAlignment="1">
      <alignment horizontal="center" vertical="center" textRotation="90" wrapText="1"/>
    </xf>
    <xf numFmtId="0" fontId="20" fillId="0" borderId="17" xfId="0" applyFont="1" applyFill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20" fillId="0" borderId="0" xfId="0" applyFont="1" applyFill="1" applyAlignment="1">
      <alignment horizontal="center" vertical="center" textRotation="90" wrapText="1"/>
    </xf>
    <xf numFmtId="0" fontId="20" fillId="0" borderId="0" xfId="0" applyFont="1" applyAlignment="1">
      <alignment horizontal="center" vertical="center" textRotation="90" wrapText="1"/>
    </xf>
    <xf numFmtId="0" fontId="11" fillId="0" borderId="40" xfId="0" applyFont="1" applyBorder="1" applyAlignment="1">
      <alignment horizontal="center" vertical="center" textRotation="90" wrapText="1"/>
    </xf>
    <xf numFmtId="0" fontId="20" fillId="0" borderId="23" xfId="0" applyFont="1" applyBorder="1" applyAlignment="1">
      <alignment horizontal="center" vertical="center" textRotation="90" wrapText="1"/>
    </xf>
    <xf numFmtId="0" fontId="20" fillId="0" borderId="24" xfId="0" applyFont="1" applyBorder="1" applyAlignment="1">
      <alignment horizontal="center" vertical="center" textRotation="90" wrapText="1"/>
    </xf>
    <xf numFmtId="0" fontId="20" fillId="0" borderId="32" xfId="0" applyFont="1" applyBorder="1" applyAlignment="1">
      <alignment horizontal="center" vertical="center" textRotation="90" wrapText="1"/>
    </xf>
    <xf numFmtId="0" fontId="20" fillId="0" borderId="23" xfId="0" applyFont="1" applyFill="1" applyBorder="1" applyAlignment="1">
      <alignment horizontal="center" vertical="center" textRotation="90" wrapText="1"/>
    </xf>
    <xf numFmtId="0" fontId="11" fillId="2" borderId="15" xfId="0" applyFont="1" applyFill="1" applyBorder="1" applyAlignment="1">
      <alignment horizontal="center" vertical="center" textRotation="90" wrapText="1"/>
    </xf>
    <xf numFmtId="0" fontId="20" fillId="0" borderId="0" xfId="0" applyFont="1" applyFill="1" applyAlignment="1">
      <alignment horizontal="center" vertical="center" textRotation="90"/>
    </xf>
    <xf numFmtId="0" fontId="20" fillId="0" borderId="0" xfId="0" applyFont="1" applyAlignment="1">
      <alignment horizontal="center" vertical="center" textRotation="90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textRotation="90" wrapText="1"/>
    </xf>
    <xf numFmtId="0" fontId="20" fillId="0" borderId="38" xfId="0" applyFont="1" applyFill="1" applyBorder="1" applyAlignment="1">
      <alignment horizontal="center" vertical="center" textRotation="90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 textRotation="90" wrapText="1"/>
    </xf>
    <xf numFmtId="0" fontId="20" fillId="0" borderId="18" xfId="0" applyFont="1" applyBorder="1" applyAlignment="1">
      <alignment horizontal="center" vertical="center" textRotation="90" wrapText="1"/>
    </xf>
    <xf numFmtId="0" fontId="20" fillId="0" borderId="19" xfId="0" applyFont="1" applyBorder="1" applyAlignment="1">
      <alignment horizontal="center" vertical="center" textRotation="90" wrapText="1"/>
    </xf>
    <xf numFmtId="0" fontId="20" fillId="0" borderId="20" xfId="0" applyFont="1" applyBorder="1" applyAlignment="1">
      <alignment horizontal="center" vertical="center" textRotation="90" wrapText="1"/>
    </xf>
    <xf numFmtId="0" fontId="20" fillId="0" borderId="0" xfId="0" applyFont="1" applyBorder="1" applyAlignment="1">
      <alignment horizontal="center" vertical="center" textRotation="90" wrapText="1"/>
    </xf>
    <xf numFmtId="0" fontId="20" fillId="0" borderId="24" xfId="0" applyFont="1" applyFill="1" applyBorder="1" applyAlignment="1">
      <alignment horizontal="center" vertical="center" textRotation="90" wrapText="1"/>
    </xf>
    <xf numFmtId="0" fontId="11" fillId="2" borderId="32" xfId="0" applyFont="1" applyFill="1" applyBorder="1" applyAlignment="1">
      <alignment horizontal="center" vertical="center" textRotation="90" wrapText="1"/>
    </xf>
    <xf numFmtId="0" fontId="6" fillId="0" borderId="0" xfId="0" applyFont="1"/>
    <xf numFmtId="3" fontId="17" fillId="8" borderId="30" xfId="0" applyNumberFormat="1" applyFont="1" applyFill="1" applyBorder="1" applyAlignment="1">
      <alignment horizontal="center" wrapText="1"/>
    </xf>
    <xf numFmtId="3" fontId="11" fillId="8" borderId="30" xfId="0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top" wrapText="1"/>
    </xf>
    <xf numFmtId="0" fontId="1" fillId="0" borderId="0" xfId="41"/>
    <xf numFmtId="0" fontId="4" fillId="0" borderId="34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45" fillId="8" borderId="42" xfId="0" applyFont="1" applyFill="1" applyBorder="1" applyAlignment="1">
      <alignment horizontal="center" vertical="center" wrapText="1"/>
    </xf>
    <xf numFmtId="0" fontId="45" fillId="8" borderId="30" xfId="0" applyFont="1" applyFill="1" applyBorder="1" applyAlignment="1">
      <alignment horizontal="center" vertical="center" wrapText="1"/>
    </xf>
    <xf numFmtId="0" fontId="45" fillId="8" borderId="25" xfId="0" applyFont="1" applyFill="1" applyBorder="1" applyAlignment="1">
      <alignment horizontal="center" vertical="center" wrapText="1"/>
    </xf>
    <xf numFmtId="164" fontId="6" fillId="2" borderId="46" xfId="0" applyNumberFormat="1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164" fontId="6" fillId="2" borderId="14" xfId="0" applyNumberFormat="1" applyFont="1" applyFill="1" applyBorder="1" applyAlignment="1">
      <alignment horizontal="center"/>
    </xf>
    <xf numFmtId="164" fontId="6" fillId="5" borderId="51" xfId="0" applyNumberFormat="1" applyFont="1" applyFill="1" applyBorder="1" applyAlignment="1">
      <alignment horizontal="center"/>
    </xf>
    <xf numFmtId="164" fontId="6" fillId="5" borderId="14" xfId="0" applyNumberFormat="1" applyFont="1" applyFill="1" applyBorder="1" applyAlignment="1">
      <alignment horizontal="center"/>
    </xf>
    <xf numFmtId="164" fontId="6" fillId="2" borderId="47" xfId="0" applyNumberFormat="1" applyFont="1" applyFill="1" applyBorder="1" applyAlignment="1">
      <alignment horizontal="center"/>
    </xf>
    <xf numFmtId="164" fontId="6" fillId="2" borderId="45" xfId="0" applyNumberFormat="1" applyFont="1" applyFill="1" applyBorder="1" applyAlignment="1">
      <alignment horizontal="center"/>
    </xf>
    <xf numFmtId="10" fontId="6" fillId="2" borderId="46" xfId="0" applyNumberFormat="1" applyFont="1" applyFill="1" applyBorder="1" applyAlignment="1">
      <alignment horizontal="center"/>
    </xf>
    <xf numFmtId="0" fontId="44" fillId="0" borderId="35" xfId="0" applyFont="1" applyBorder="1" applyAlignment="1">
      <alignment horizontal="center" wrapText="1"/>
    </xf>
    <xf numFmtId="0" fontId="44" fillId="0" borderId="34" xfId="0" applyFont="1" applyBorder="1" applyAlignment="1">
      <alignment horizontal="center" wrapText="1"/>
    </xf>
    <xf numFmtId="0" fontId="44" fillId="0" borderId="50" xfId="0" applyFont="1" applyBorder="1" applyAlignment="1">
      <alignment horizontal="center" wrapText="1"/>
    </xf>
    <xf numFmtId="164" fontId="44" fillId="5" borderId="36" xfId="0" applyNumberFormat="1" applyFont="1" applyFill="1" applyBorder="1" applyAlignment="1">
      <alignment horizontal="center" wrapText="1"/>
    </xf>
    <xf numFmtId="0" fontId="44" fillId="0" borderId="3" xfId="0" applyFont="1" applyBorder="1" applyAlignment="1">
      <alignment horizontal="center" wrapText="1"/>
    </xf>
    <xf numFmtId="0" fontId="44" fillId="0" borderId="4" xfId="0" applyFont="1" applyBorder="1" applyAlignment="1">
      <alignment horizontal="center" wrapText="1"/>
    </xf>
    <xf numFmtId="0" fontId="44" fillId="0" borderId="49" xfId="0" applyFont="1" applyBorder="1" applyAlignment="1">
      <alignment horizontal="center" wrapText="1"/>
    </xf>
    <xf numFmtId="0" fontId="45" fillId="8" borderId="41" xfId="0" applyFont="1" applyFill="1" applyBorder="1" applyAlignment="1">
      <alignment horizontal="center" vertical="center" wrapText="1"/>
    </xf>
    <xf numFmtId="0" fontId="45" fillId="8" borderId="48" xfId="0" applyFont="1" applyFill="1" applyBorder="1" applyAlignment="1">
      <alignment horizontal="center" wrapText="1"/>
    </xf>
    <xf numFmtId="0" fontId="45" fillId="8" borderId="9" xfId="0" applyFont="1" applyFill="1" applyBorder="1" applyAlignment="1">
      <alignment horizontal="center" wrapText="1"/>
    </xf>
    <xf numFmtId="164" fontId="45" fillId="8" borderId="31" xfId="0" applyNumberFormat="1" applyFont="1" applyFill="1" applyBorder="1" applyAlignment="1">
      <alignment horizontal="center" wrapText="1"/>
    </xf>
    <xf numFmtId="164" fontId="6" fillId="2" borderId="19" xfId="0" applyNumberFormat="1" applyFont="1" applyFill="1" applyBorder="1" applyAlignment="1">
      <alignment horizontal="center"/>
    </xf>
    <xf numFmtId="165" fontId="6" fillId="2" borderId="19" xfId="0" applyNumberFormat="1" applyFont="1" applyFill="1" applyBorder="1" applyAlignment="1">
      <alignment horizontal="center" wrapText="1" shrinkToFit="1"/>
    </xf>
    <xf numFmtId="164" fontId="6" fillId="2" borderId="20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165" fontId="6" fillId="2" borderId="4" xfId="0" applyNumberFormat="1" applyFont="1" applyFill="1" applyBorder="1" applyAlignment="1">
      <alignment horizontal="center" wrapText="1" shrinkToFit="1"/>
    </xf>
    <xf numFmtId="164" fontId="6" fillId="2" borderId="5" xfId="0" applyNumberFormat="1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165" fontId="6" fillId="2" borderId="37" xfId="0" applyNumberFormat="1" applyFont="1" applyFill="1" applyBorder="1" applyAlignment="1">
      <alignment horizontal="center" wrapText="1" shrinkToFit="1"/>
    </xf>
    <xf numFmtId="164" fontId="6" fillId="2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8" fillId="0" borderId="8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vertical="top" wrapText="1"/>
    </xf>
    <xf numFmtId="0" fontId="18" fillId="0" borderId="44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top" wrapText="1"/>
    </xf>
    <xf numFmtId="0" fontId="18" fillId="4" borderId="4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8" fillId="0" borderId="9" xfId="0" applyFont="1" applyFill="1" applyBorder="1" applyAlignment="1">
      <alignment horizontal="center" vertical="top" wrapText="1"/>
    </xf>
    <xf numFmtId="0" fontId="18" fillId="0" borderId="44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Diabetic Population Q4 2017 = 319,308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0'!$A$60</c:f>
              <c:strCache>
                <c:ptCount val="1"/>
                <c:pt idx="0">
                  <c:v>Total Diabetic Population Q4 2017 = 319,308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8.2459810025247049E-2"/>
                  <c:y val="-0.13233309531651555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039554266243548E-3"/>
                  <c:y val="2.948725671586141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Statistics KPI 0'!$B$59:$E$59</c:f>
              <c:strCache>
                <c:ptCount val="4"/>
                <c:pt idx="0">
                  <c:v>Eligible Pop = 274,607</c:v>
                </c:pt>
                <c:pt idx="1">
                  <c:v>Temp Suspended = 22,617</c:v>
                </c:pt>
                <c:pt idx="2">
                  <c:v>Permanently Suspended = 25,646</c:v>
                </c:pt>
                <c:pt idx="3">
                  <c:v>Temporarily Unavailable = 3,562</c:v>
                </c:pt>
              </c:strCache>
            </c:strRef>
          </c:cat>
          <c:val>
            <c:numRef>
              <c:f>'Summary Statistics KPI 0'!$B$60:$E$60</c:f>
              <c:numCache>
                <c:formatCode>#,##0</c:formatCode>
                <c:ptCount val="4"/>
                <c:pt idx="0">
                  <c:v>274607</c:v>
                </c:pt>
                <c:pt idx="1">
                  <c:v>22617</c:v>
                </c:pt>
                <c:pt idx="2">
                  <c:v>25646</c:v>
                </c:pt>
                <c:pt idx="3">
                  <c:v>3562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57096026154625357"/>
          <c:y val="0.15655752047387519"/>
          <c:w val="0.41500465073444992"/>
          <c:h val="0.4395748892044277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Eligible Population Q4</a:t>
            </a:r>
            <a:r>
              <a:rPr lang="en-US" baseline="0"/>
              <a:t> </a:t>
            </a:r>
            <a:r>
              <a:rPr lang="en-US"/>
              <a:t>2017 = 274,607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0'!$A$63</c:f>
              <c:strCache>
                <c:ptCount val="1"/>
                <c:pt idx="0">
                  <c:v>Eligible Population Q4 2017= 274,607</c:v>
                </c:pt>
              </c:strCache>
            </c:strRef>
          </c:tx>
          <c:explosion val="24"/>
          <c:dPt>
            <c:idx val="0"/>
            <c:bubble3D val="0"/>
            <c:spPr>
              <a:solidFill>
                <a:srgbClr val="00B050"/>
              </a:solidFill>
            </c:spPr>
          </c:dPt>
          <c:cat>
            <c:strRef>
              <c:f>'Summary Statistics KPI 0'!$B$62:$D$62</c:f>
              <c:strCache>
                <c:ptCount val="2"/>
                <c:pt idx="0">
                  <c:v>Attended = 201,220 (73.3%)</c:v>
                </c:pt>
                <c:pt idx="1">
                  <c:v>Not yet attended = 73,387 (26.7%) </c:v>
                </c:pt>
              </c:strCache>
            </c:strRef>
          </c:cat>
          <c:val>
            <c:numRef>
              <c:f>'Summary Statistics KPI 0'!$B$63:$D$63</c:f>
              <c:numCache>
                <c:formatCode>#,##0</c:formatCode>
                <c:ptCount val="3"/>
                <c:pt idx="0">
                  <c:v>201220</c:v>
                </c:pt>
                <c:pt idx="1">
                  <c:v>73387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8908895424216456"/>
          <c:y val="0.20114395536623494"/>
          <c:w val="0.39714168259088256"/>
          <c:h val="0.19871319363768136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25</xdr:row>
      <xdr:rowOff>9525</xdr:rowOff>
    </xdr:from>
    <xdr:to>
      <xdr:col>5</xdr:col>
      <xdr:colOff>714375</xdr:colOff>
      <xdr:row>47</xdr:row>
      <xdr:rowOff>95250</xdr:rowOff>
    </xdr:to>
    <xdr:graphicFrame macro="">
      <xdr:nvGraphicFramePr>
        <xdr:cNvPr id="23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904704</xdr:colOff>
      <xdr:row>25</xdr:row>
      <xdr:rowOff>0</xdr:rowOff>
    </xdr:from>
    <xdr:to>
      <xdr:col>13</xdr:col>
      <xdr:colOff>85554</xdr:colOff>
      <xdr:row>47</xdr:row>
      <xdr:rowOff>85725</xdr:rowOff>
    </xdr:to>
    <xdr:graphicFrame macro="">
      <xdr:nvGraphicFramePr>
        <xdr:cNvPr id="230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670078</xdr:colOff>
      <xdr:row>32</xdr:row>
      <xdr:rowOff>34004</xdr:rowOff>
    </xdr:from>
    <xdr:to>
      <xdr:col>7</xdr:col>
      <xdr:colOff>717703</xdr:colOff>
      <xdr:row>34</xdr:row>
      <xdr:rowOff>163488</xdr:rowOff>
    </xdr:to>
    <xdr:sp macro="" textlink="">
      <xdr:nvSpPr>
        <xdr:cNvPr id="7" name="TextBox 1"/>
        <xdr:cNvSpPr txBox="1"/>
      </xdr:nvSpPr>
      <xdr:spPr>
        <a:xfrm>
          <a:off x="6956578" y="7654004"/>
          <a:ext cx="981075" cy="47238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1800"/>
            <a:t>26.7%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0.4074</cdr:x>
      <cdr:y>0.53006</cdr:y>
    </cdr:from>
    <cdr:to>
      <cdr:x>0.57644</cdr:x>
      <cdr:y>0.66855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2789" y="1953888"/>
          <a:ext cx="959623" cy="51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GB" sz="1800"/>
            <a:t>73.3%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topLeftCell="A30" zoomScale="80" zoomScaleNormal="80" workbookViewId="0">
      <selection activeCell="Q42" sqref="Q42"/>
    </sheetView>
  </sheetViews>
  <sheetFormatPr defaultRowHeight="12.5" x14ac:dyDescent="0.25"/>
  <cols>
    <col min="1" max="1" width="23.6328125" customWidth="1"/>
    <col min="2" max="4" width="13.54296875" style="22" customWidth="1"/>
    <col min="5" max="5" width="13.54296875" style="21" customWidth="1"/>
    <col min="6" max="8" width="13.54296875" style="22" customWidth="1"/>
    <col min="9" max="9" width="13.54296875" style="21" customWidth="1"/>
    <col min="10" max="10" width="13.54296875" style="22" customWidth="1"/>
  </cols>
  <sheetData>
    <row r="1" spans="1:10" s="61" customFormat="1" ht="14" x14ac:dyDescent="0.3">
      <c r="A1" s="61" t="s">
        <v>1151</v>
      </c>
      <c r="B1" s="62"/>
      <c r="C1" s="62"/>
      <c r="D1" s="62"/>
      <c r="E1" s="63"/>
      <c r="F1" s="62"/>
      <c r="G1" s="62"/>
      <c r="H1" s="62"/>
      <c r="I1" s="63"/>
      <c r="J1" s="62"/>
    </row>
    <row r="2" spans="1:10" ht="30" customHeight="1" x14ac:dyDescent="0.3">
      <c r="A2" s="65" t="s">
        <v>1152</v>
      </c>
      <c r="B2" s="64"/>
      <c r="C2" s="64"/>
      <c r="D2" s="64"/>
      <c r="E2" s="34"/>
      <c r="F2" s="34"/>
      <c r="G2" s="34"/>
      <c r="H2" s="34"/>
      <c r="I2" s="34"/>
      <c r="J2" s="34"/>
    </row>
    <row r="3" spans="1:10" ht="30" customHeight="1" thickBot="1" x14ac:dyDescent="0.35">
      <c r="A3" s="64"/>
      <c r="B3" s="64"/>
      <c r="C3" s="64"/>
      <c r="D3" s="64"/>
      <c r="E3" s="34"/>
      <c r="F3" s="34"/>
      <c r="G3" s="34"/>
      <c r="H3" s="34"/>
      <c r="I3" s="34"/>
      <c r="J3" s="34"/>
    </row>
    <row r="4" spans="1:10" ht="29.25" customHeight="1" x14ac:dyDescent="0.3">
      <c r="A4" s="22"/>
      <c r="C4" s="230" t="s">
        <v>86</v>
      </c>
      <c r="D4" s="231"/>
      <c r="E4" s="231"/>
      <c r="F4" s="231"/>
      <c r="G4" s="232"/>
      <c r="H4" s="34"/>
      <c r="I4" s="34"/>
      <c r="J4" s="34"/>
    </row>
    <row r="5" spans="1:10" ht="54.75" customHeight="1" x14ac:dyDescent="0.3">
      <c r="A5" s="22"/>
      <c r="C5" s="27" t="s">
        <v>1</v>
      </c>
      <c r="D5" s="28" t="s">
        <v>9</v>
      </c>
      <c r="E5" s="28" t="s">
        <v>14</v>
      </c>
      <c r="F5" s="28" t="s">
        <v>10</v>
      </c>
      <c r="G5" s="54" t="s">
        <v>11</v>
      </c>
      <c r="H5" s="34"/>
      <c r="I5" s="34"/>
      <c r="J5" s="34"/>
    </row>
    <row r="6" spans="1:10" ht="29.25" customHeight="1" thickBot="1" x14ac:dyDescent="0.35">
      <c r="A6" s="39"/>
      <c r="B6" s="40"/>
      <c r="C6" s="37">
        <f>'Data Sheet'!F20</f>
        <v>319308</v>
      </c>
      <c r="D6" s="38">
        <f>'Data Sheet'!F35</f>
        <v>22617</v>
      </c>
      <c r="E6" s="38">
        <f>'Data Sheet'!F50</f>
        <v>25646</v>
      </c>
      <c r="F6" s="38">
        <f>'Data Sheet'!F65</f>
        <v>3562</v>
      </c>
      <c r="G6" s="55">
        <f>'Data Sheet'!F80</f>
        <v>274607</v>
      </c>
      <c r="H6" s="34"/>
      <c r="I6" s="34"/>
      <c r="J6" s="34"/>
    </row>
    <row r="7" spans="1:10" ht="29.25" hidden="1" customHeight="1" x14ac:dyDescent="0.3">
      <c r="A7" s="41"/>
      <c r="B7" s="40"/>
      <c r="C7" s="29">
        <v>252534</v>
      </c>
      <c r="D7" s="30">
        <v>24796</v>
      </c>
      <c r="E7" s="30">
        <v>13385</v>
      </c>
      <c r="F7" s="30">
        <v>4229</v>
      </c>
      <c r="G7" s="31">
        <v>218582</v>
      </c>
      <c r="H7" s="34"/>
      <c r="I7" s="34"/>
      <c r="J7" s="34"/>
    </row>
    <row r="8" spans="1:10" ht="30.75" customHeight="1" thickBot="1" x14ac:dyDescent="0.3">
      <c r="B8" s="25"/>
      <c r="C8" s="25"/>
      <c r="D8" s="25"/>
      <c r="E8" s="26"/>
      <c r="F8" s="25"/>
      <c r="G8" s="25"/>
      <c r="H8" s="25"/>
      <c r="I8" s="26"/>
      <c r="J8" s="25"/>
    </row>
    <row r="9" spans="1:10" ht="87" customHeight="1" thickBot="1" x14ac:dyDescent="0.3">
      <c r="A9" s="32" t="s">
        <v>13</v>
      </c>
      <c r="B9" s="49" t="s">
        <v>1</v>
      </c>
      <c r="C9" s="49" t="s">
        <v>9</v>
      </c>
      <c r="D9" s="50" t="s">
        <v>47</v>
      </c>
      <c r="E9" s="51" t="s">
        <v>14</v>
      </c>
      <c r="F9" s="50" t="s">
        <v>48</v>
      </c>
      <c r="G9" s="49" t="s">
        <v>10</v>
      </c>
      <c r="H9" s="50" t="s">
        <v>49</v>
      </c>
      <c r="I9" s="52" t="s">
        <v>11</v>
      </c>
      <c r="J9" s="53" t="s">
        <v>50</v>
      </c>
    </row>
    <row r="10" spans="1:10" ht="13.5" thickBot="1" x14ac:dyDescent="0.35">
      <c r="A10" s="48" t="s">
        <v>15</v>
      </c>
      <c r="B10" s="150">
        <f>'Data Sheet'!F6</f>
        <v>25786</v>
      </c>
      <c r="C10" s="148">
        <f>'Data Sheet'!F21</f>
        <v>1565</v>
      </c>
      <c r="D10" s="94">
        <f t="shared" ref="D10:D23" si="0">C10/B10</f>
        <v>6.0691848289769645E-2</v>
      </c>
      <c r="E10" s="148">
        <f>'Data Sheet'!F36</f>
        <v>2178</v>
      </c>
      <c r="F10" s="94">
        <f t="shared" ref="F10:F24" si="1">E10/B10</f>
        <v>8.4464438067168232E-2</v>
      </c>
      <c r="G10" s="148">
        <f>'Data Sheet'!F51</f>
        <v>14</v>
      </c>
      <c r="H10" s="94">
        <f t="shared" ref="H10:H24" si="2">G10/B10</f>
        <v>5.4293027224075084E-4</v>
      </c>
      <c r="I10" s="148">
        <f>'Data Sheet'!F81</f>
        <v>22057</v>
      </c>
      <c r="J10" s="95">
        <f t="shared" ref="J10:J24" si="3">I10/B10</f>
        <v>0.85538664391530284</v>
      </c>
    </row>
    <row r="11" spans="1:10" ht="13.5" thickBot="1" x14ac:dyDescent="0.35">
      <c r="A11" s="44" t="s">
        <v>2</v>
      </c>
      <c r="B11" s="150">
        <f>'Data Sheet'!F7</f>
        <v>8023</v>
      </c>
      <c r="C11" s="148">
        <f>'Data Sheet'!F22</f>
        <v>552</v>
      </c>
      <c r="D11" s="96">
        <f t="shared" si="0"/>
        <v>6.8802193693132244E-2</v>
      </c>
      <c r="E11" s="148">
        <f>'Data Sheet'!F37</f>
        <v>1517</v>
      </c>
      <c r="F11" s="96">
        <f t="shared" ref="F11:F16" si="4">E11/B11</f>
        <v>0.18908139100087248</v>
      </c>
      <c r="G11" s="148">
        <f>'Data Sheet'!F52</f>
        <v>47</v>
      </c>
      <c r="H11" s="96">
        <f t="shared" ref="H11:H23" si="5">G11/B11</f>
        <v>5.858157796335535E-3</v>
      </c>
      <c r="I11" s="148">
        <f>'Data Sheet'!F82</f>
        <v>6001</v>
      </c>
      <c r="J11" s="97">
        <f t="shared" ref="J11:J23" si="6">I11/B11</f>
        <v>0.74797457310233084</v>
      </c>
    </row>
    <row r="12" spans="1:10" ht="14.25" customHeight="1" thickBot="1" x14ac:dyDescent="0.35">
      <c r="A12" s="44" t="s">
        <v>1147</v>
      </c>
      <c r="B12" s="150">
        <f>'Data Sheet'!F18</f>
        <v>10294</v>
      </c>
      <c r="C12" s="148">
        <f>'Data Sheet'!F33</f>
        <v>1036</v>
      </c>
      <c r="D12" s="96">
        <f t="shared" si="0"/>
        <v>0.10064115018457354</v>
      </c>
      <c r="E12" s="148">
        <f>'Data Sheet'!F48</f>
        <v>1017</v>
      </c>
      <c r="F12" s="96">
        <f t="shared" si="4"/>
        <v>9.8795414804740619E-2</v>
      </c>
      <c r="G12" s="148">
        <f>'Data Sheet'!F63</f>
        <v>205</v>
      </c>
      <c r="H12" s="96">
        <f t="shared" si="5"/>
        <v>1.9914513308723528E-2</v>
      </c>
      <c r="I12" s="148">
        <f>'Data Sheet'!F93</f>
        <v>8446</v>
      </c>
      <c r="J12" s="97">
        <f t="shared" si="6"/>
        <v>0.82047794831940934</v>
      </c>
    </row>
    <row r="13" spans="1:10" ht="13.5" thickBot="1" x14ac:dyDescent="0.35">
      <c r="A13" s="45" t="s">
        <v>3</v>
      </c>
      <c r="B13" s="150">
        <f>'Data Sheet'!F8</f>
        <v>22328</v>
      </c>
      <c r="C13" s="148">
        <f>'Data Sheet'!F23</f>
        <v>1656</v>
      </c>
      <c r="D13" s="96">
        <f t="shared" si="0"/>
        <v>7.4166965245431746E-2</v>
      </c>
      <c r="E13" s="148">
        <f>'Data Sheet'!F38</f>
        <v>1218</v>
      </c>
      <c r="F13" s="96">
        <f t="shared" si="4"/>
        <v>5.4550340379792187E-2</v>
      </c>
      <c r="G13" s="148">
        <f>'Data Sheet'!F53</f>
        <v>107</v>
      </c>
      <c r="H13" s="96">
        <f t="shared" si="5"/>
        <v>4.7921891795055533E-3</v>
      </c>
      <c r="I13" s="148">
        <f>'Data Sheet'!F83</f>
        <v>19561</v>
      </c>
      <c r="J13" s="97">
        <f t="shared" si="6"/>
        <v>0.87607488355428165</v>
      </c>
    </row>
    <row r="14" spans="1:10" ht="13.5" thickBot="1" x14ac:dyDescent="0.35">
      <c r="A14" s="44" t="s">
        <v>1146</v>
      </c>
      <c r="B14" s="150">
        <f>'Data Sheet'!F16</f>
        <v>17797</v>
      </c>
      <c r="C14" s="148">
        <f>'Data Sheet'!F31</f>
        <v>1058</v>
      </c>
      <c r="D14" s="96">
        <f t="shared" si="0"/>
        <v>5.9448221610383774E-2</v>
      </c>
      <c r="E14" s="148">
        <f>'Data Sheet'!F46</f>
        <v>726</v>
      </c>
      <c r="F14" s="96">
        <f t="shared" si="4"/>
        <v>4.0793392144743493E-2</v>
      </c>
      <c r="G14" s="148">
        <f>'Data Sheet'!F61</f>
        <v>400</v>
      </c>
      <c r="H14" s="96">
        <f t="shared" si="5"/>
        <v>2.2475698151373825E-2</v>
      </c>
      <c r="I14" s="148">
        <f>'Data Sheet'!F91</f>
        <v>16413</v>
      </c>
      <c r="J14" s="97">
        <f t="shared" si="6"/>
        <v>0.92223408439624655</v>
      </c>
    </row>
    <row r="15" spans="1:10" s="8" customFormat="1" ht="13.5" thickBot="1" x14ac:dyDescent="0.35">
      <c r="A15" s="44" t="s">
        <v>1145</v>
      </c>
      <c r="B15" s="150">
        <f>'Data Sheet'!F12</f>
        <v>31940</v>
      </c>
      <c r="C15" s="148">
        <f>'Data Sheet'!F27</f>
        <v>1410</v>
      </c>
      <c r="D15" s="98">
        <f t="shared" si="0"/>
        <v>4.414527238572323E-2</v>
      </c>
      <c r="E15" s="148">
        <f>'Data Sheet'!F42</f>
        <v>3320</v>
      </c>
      <c r="F15" s="96">
        <f t="shared" si="4"/>
        <v>0.10394489668127739</v>
      </c>
      <c r="G15" s="148">
        <f>'Data Sheet'!F57</f>
        <v>217</v>
      </c>
      <c r="H15" s="96">
        <f t="shared" si="5"/>
        <v>6.793988728866625E-3</v>
      </c>
      <c r="I15" s="148">
        <f>'Data Sheet'!F87</f>
        <v>27427</v>
      </c>
      <c r="J15" s="97">
        <f t="shared" si="6"/>
        <v>0.85870381966186604</v>
      </c>
    </row>
    <row r="16" spans="1:10" ht="13.5" thickBot="1" x14ac:dyDescent="0.35">
      <c r="A16" s="44" t="s">
        <v>1149</v>
      </c>
      <c r="B16" s="150">
        <f>'Data Sheet'!F9</f>
        <v>67437</v>
      </c>
      <c r="C16" s="148">
        <f>'Data Sheet'!F24</f>
        <v>6198</v>
      </c>
      <c r="D16" s="96">
        <f t="shared" si="0"/>
        <v>9.1908003025045593E-2</v>
      </c>
      <c r="E16" s="148">
        <f>'Data Sheet'!F39</f>
        <v>3873</v>
      </c>
      <c r="F16" s="96">
        <f t="shared" si="4"/>
        <v>5.7431380399483964E-2</v>
      </c>
      <c r="G16" s="148">
        <f>'Data Sheet'!F54</f>
        <v>1381</v>
      </c>
      <c r="H16" s="96">
        <f t="shared" si="5"/>
        <v>2.0478372406838977E-2</v>
      </c>
      <c r="I16" s="148">
        <f>'Data Sheet'!F84</f>
        <v>58747</v>
      </c>
      <c r="J16" s="97">
        <f t="shared" si="6"/>
        <v>0.87113898898230946</v>
      </c>
    </row>
    <row r="17" spans="1:10" ht="13.5" thickBot="1" x14ac:dyDescent="0.35">
      <c r="A17" s="44" t="s">
        <v>4</v>
      </c>
      <c r="B17" s="150">
        <f>'Data Sheet'!F10</f>
        <v>19025</v>
      </c>
      <c r="C17" s="148">
        <f>'Data Sheet'!F25</f>
        <v>1325</v>
      </c>
      <c r="D17" s="96">
        <f t="shared" si="0"/>
        <v>6.9645203679369244E-2</v>
      </c>
      <c r="E17" s="148">
        <f>'Data Sheet'!F40</f>
        <v>1475</v>
      </c>
      <c r="F17" s="96">
        <f>E26/B17</f>
        <v>0</v>
      </c>
      <c r="G17" s="148">
        <f>'Data Sheet'!F55</f>
        <v>355</v>
      </c>
      <c r="H17" s="96">
        <f t="shared" si="5"/>
        <v>1.8659658344283837E-2</v>
      </c>
      <c r="I17" s="148">
        <f>'Data Sheet'!F85</f>
        <v>16580</v>
      </c>
      <c r="J17" s="97">
        <f t="shared" si="6"/>
        <v>0.87148488830486204</v>
      </c>
    </row>
    <row r="18" spans="1:10" ht="13.5" thickBot="1" x14ac:dyDescent="0.35">
      <c r="A18" s="46" t="s">
        <v>5</v>
      </c>
      <c r="B18" s="150">
        <f>'Data Sheet'!F11</f>
        <v>40495</v>
      </c>
      <c r="C18" s="148">
        <f>'Data Sheet'!F26</f>
        <v>3186</v>
      </c>
      <c r="D18" s="98">
        <f t="shared" si="0"/>
        <v>7.8676379799975299E-2</v>
      </c>
      <c r="E18" s="148">
        <f>'Data Sheet'!F41</f>
        <v>2483</v>
      </c>
      <c r="F18" s="98">
        <f t="shared" ref="F18:F23" si="7">E18/B18</f>
        <v>6.1316211878009633E-2</v>
      </c>
      <c r="G18" s="148">
        <f>'Data Sheet'!F56</f>
        <v>468</v>
      </c>
      <c r="H18" s="98">
        <f t="shared" si="5"/>
        <v>1.1556982343499198E-2</v>
      </c>
      <c r="I18" s="148">
        <f>'Data Sheet'!F86</f>
        <v>35294</v>
      </c>
      <c r="J18" s="99">
        <f t="shared" si="6"/>
        <v>0.87156439066551428</v>
      </c>
    </row>
    <row r="19" spans="1:10" ht="13.5" thickBot="1" x14ac:dyDescent="0.35">
      <c r="A19" s="44" t="s">
        <v>6</v>
      </c>
      <c r="B19" s="150">
        <f>'Data Sheet'!F14</f>
        <v>46952</v>
      </c>
      <c r="C19" s="148">
        <f>'Data Sheet'!F29</f>
        <v>2548</v>
      </c>
      <c r="D19" s="96">
        <f t="shared" si="0"/>
        <v>5.4268188788550012E-2</v>
      </c>
      <c r="E19" s="148">
        <f>'Data Sheet'!F44</f>
        <v>5572</v>
      </c>
      <c r="F19" s="96">
        <f t="shared" si="7"/>
        <v>0.11867439086726871</v>
      </c>
      <c r="G19" s="148">
        <f>'Data Sheet'!F59</f>
        <v>239</v>
      </c>
      <c r="H19" s="96">
        <f t="shared" si="5"/>
        <v>5.0903049923325949E-3</v>
      </c>
      <c r="I19" s="148">
        <f>'Data Sheet'!F89</f>
        <v>39071</v>
      </c>
      <c r="J19" s="97">
        <f t="shared" si="6"/>
        <v>0.83214772533651393</v>
      </c>
    </row>
    <row r="20" spans="1:10" ht="13.5" thickBot="1" x14ac:dyDescent="0.35">
      <c r="A20" s="44" t="s">
        <v>7</v>
      </c>
      <c r="B20" s="150">
        <f>'Data Sheet'!F13</f>
        <v>1283</v>
      </c>
      <c r="C20" s="148">
        <f>'Data Sheet'!F28</f>
        <v>76</v>
      </c>
      <c r="D20" s="96">
        <f t="shared" si="0"/>
        <v>5.9236165237724084E-2</v>
      </c>
      <c r="E20" s="148">
        <f>'Data Sheet'!F43</f>
        <v>117</v>
      </c>
      <c r="F20" s="96">
        <f t="shared" si="7"/>
        <v>9.1192517537022608E-2</v>
      </c>
      <c r="G20" s="148">
        <f>'Data Sheet'!F58</f>
        <v>9</v>
      </c>
      <c r="H20" s="96">
        <f t="shared" si="5"/>
        <v>7.014809041309431E-3</v>
      </c>
      <c r="I20" s="148">
        <f>'Data Sheet'!F88</f>
        <v>1099</v>
      </c>
      <c r="J20" s="97">
        <f t="shared" si="6"/>
        <v>0.85658612626656272</v>
      </c>
    </row>
    <row r="21" spans="1:10" ht="13.5" thickBot="1" x14ac:dyDescent="0.35">
      <c r="A21" s="44" t="s">
        <v>1148</v>
      </c>
      <c r="B21" s="150">
        <f>'Data Sheet'!F19</f>
        <v>1217</v>
      </c>
      <c r="C21" s="148">
        <f>'Data Sheet'!F34</f>
        <v>102</v>
      </c>
      <c r="D21" s="96">
        <f t="shared" si="0"/>
        <v>8.3812654067378797E-2</v>
      </c>
      <c r="E21" s="148">
        <f>'Data Sheet'!F49</f>
        <v>95</v>
      </c>
      <c r="F21" s="96">
        <f t="shared" si="7"/>
        <v>7.8060805258833202E-2</v>
      </c>
      <c r="G21" s="148">
        <f>'Data Sheet'!F64</f>
        <v>32</v>
      </c>
      <c r="H21" s="96">
        <f t="shared" si="5"/>
        <v>2.629416598192276E-2</v>
      </c>
      <c r="I21" s="148">
        <f>'Data Sheet'!F94</f>
        <v>1052</v>
      </c>
      <c r="J21" s="97">
        <f t="shared" si="6"/>
        <v>0.8644207066557108</v>
      </c>
    </row>
    <row r="22" spans="1:10" ht="13.5" thickBot="1" x14ac:dyDescent="0.35">
      <c r="A22" s="44" t="s">
        <v>8</v>
      </c>
      <c r="B22" s="150">
        <f>'Data Sheet'!F15</f>
        <v>25157</v>
      </c>
      <c r="C22" s="148">
        <f>'Data Sheet'!F30</f>
        <v>1759</v>
      </c>
      <c r="D22" s="96">
        <f t="shared" si="0"/>
        <v>6.9920896768295104E-2</v>
      </c>
      <c r="E22" s="148">
        <f>'Data Sheet'!F45</f>
        <v>1941</v>
      </c>
      <c r="F22" s="96">
        <f t="shared" si="7"/>
        <v>7.7155463688039119E-2</v>
      </c>
      <c r="G22" s="148">
        <f>'Data Sheet'!F60</f>
        <v>75</v>
      </c>
      <c r="H22" s="96">
        <f t="shared" si="5"/>
        <v>2.9812775768175855E-3</v>
      </c>
      <c r="I22" s="148">
        <f>'Data Sheet'!F90</f>
        <v>21532</v>
      </c>
      <c r="J22" s="97">
        <f t="shared" si="6"/>
        <v>0.85590491712048333</v>
      </c>
    </row>
    <row r="23" spans="1:10" ht="13.5" thickBot="1" x14ac:dyDescent="0.35">
      <c r="A23" s="47" t="s">
        <v>16</v>
      </c>
      <c r="B23" s="150">
        <f>'Data Sheet'!F17</f>
        <v>1574</v>
      </c>
      <c r="C23" s="148">
        <f>'Data Sheet'!F32</f>
        <v>146</v>
      </c>
      <c r="D23" s="100">
        <f t="shared" si="0"/>
        <v>9.2757306226175354E-2</v>
      </c>
      <c r="E23" s="148">
        <f>'Data Sheet'!F47</f>
        <v>114</v>
      </c>
      <c r="F23" s="100">
        <f t="shared" si="7"/>
        <v>7.2426937738246502E-2</v>
      </c>
      <c r="G23" s="148">
        <f>'Data Sheet'!F62</f>
        <v>13</v>
      </c>
      <c r="H23" s="100">
        <f t="shared" si="5"/>
        <v>8.2592121982210925E-3</v>
      </c>
      <c r="I23" s="148">
        <f>'Data Sheet'!F92</f>
        <v>1327</v>
      </c>
      <c r="J23" s="101">
        <f t="shared" si="6"/>
        <v>0.84307496823379924</v>
      </c>
    </row>
    <row r="24" spans="1:10" s="59" customFormat="1" ht="13.5" thickBot="1" x14ac:dyDescent="0.35">
      <c r="A24" s="57" t="s">
        <v>54</v>
      </c>
      <c r="B24" s="192">
        <f>C6</f>
        <v>319308</v>
      </c>
      <c r="C24" s="193">
        <f>D6</f>
        <v>22617</v>
      </c>
      <c r="D24" s="102">
        <f t="shared" ref="D24" si="8">C24/B24</f>
        <v>7.0831297681235666E-2</v>
      </c>
      <c r="E24" s="149">
        <f>(E6)</f>
        <v>25646</v>
      </c>
      <c r="F24" s="102">
        <f t="shared" si="1"/>
        <v>8.0317436456336821E-2</v>
      </c>
      <c r="G24" s="149">
        <f>F6</f>
        <v>3562</v>
      </c>
      <c r="H24" s="102">
        <f t="shared" si="2"/>
        <v>1.1155373495183333E-2</v>
      </c>
      <c r="I24" s="149">
        <f>(G6)</f>
        <v>274607</v>
      </c>
      <c r="J24" s="103">
        <f t="shared" si="3"/>
        <v>0.86000663935761079</v>
      </c>
    </row>
    <row r="25" spans="1:10" x14ac:dyDescent="0.25">
      <c r="D25" s="33"/>
      <c r="E25" s="33"/>
      <c r="F25" s="33"/>
      <c r="G25" s="33"/>
      <c r="H25" s="33"/>
      <c r="I25" s="56"/>
    </row>
    <row r="29" spans="1:10" ht="12.75" hidden="1" customHeight="1" x14ac:dyDescent="0.25"/>
    <row r="30" spans="1:10" x14ac:dyDescent="0.25">
      <c r="G30" s="71"/>
    </row>
    <row r="31" spans="1:10" x14ac:dyDescent="0.25">
      <c r="G31" s="71"/>
    </row>
    <row r="35" spans="10:10" x14ac:dyDescent="0.25">
      <c r="J35" s="21"/>
    </row>
    <row r="59" spans="1:6" x14ac:dyDescent="0.25">
      <c r="A59" s="71"/>
      <c r="B59" s="71" t="s">
        <v>1154</v>
      </c>
      <c r="C59" s="71" t="s">
        <v>1155</v>
      </c>
      <c r="D59" s="71" t="s">
        <v>1156</v>
      </c>
      <c r="E59" s="71" t="s">
        <v>1157</v>
      </c>
      <c r="F59" s="71"/>
    </row>
    <row r="60" spans="1:6" ht="21" x14ac:dyDescent="0.25">
      <c r="A60" s="72" t="s">
        <v>1153</v>
      </c>
      <c r="B60" s="73">
        <f>(I24)</f>
        <v>274607</v>
      </c>
      <c r="C60" s="73">
        <f>(C24)</f>
        <v>22617</v>
      </c>
      <c r="D60" s="73">
        <f>(E24)</f>
        <v>25646</v>
      </c>
      <c r="E60" s="73">
        <f>(G24)</f>
        <v>3562</v>
      </c>
      <c r="F60" s="71"/>
    </row>
    <row r="61" spans="1:6" x14ac:dyDescent="0.25">
      <c r="A61" s="75"/>
      <c r="B61" s="76"/>
      <c r="C61" s="76"/>
      <c r="D61" s="76"/>
      <c r="E61" s="77"/>
      <c r="F61" s="76"/>
    </row>
    <row r="62" spans="1:6" x14ac:dyDescent="0.25">
      <c r="A62" s="71"/>
      <c r="B62" s="71" t="s">
        <v>1159</v>
      </c>
      <c r="C62" s="71" t="s">
        <v>1160</v>
      </c>
      <c r="D62" s="71"/>
      <c r="E62" s="77"/>
      <c r="F62" s="76"/>
    </row>
    <row r="63" spans="1:6" x14ac:dyDescent="0.25">
      <c r="A63" s="71" t="s">
        <v>1158</v>
      </c>
      <c r="B63" s="74">
        <f>'Screening uptake KPIs 1-7'!L18</f>
        <v>201220</v>
      </c>
      <c r="C63" s="74">
        <f>(I24-'Screening uptake KPIs 1-7'!L18)</f>
        <v>73387</v>
      </c>
      <c r="D63" s="71"/>
      <c r="E63" s="77"/>
      <c r="F63" s="76"/>
    </row>
  </sheetData>
  <sortState ref="A11:J23">
    <sortCondition ref="A11:A23"/>
  </sortState>
  <mergeCells count="1">
    <mergeCell ref="C4:G4"/>
  </mergeCells>
  <phoneticPr fontId="3" type="noConversion"/>
  <printOptions horizontalCentered="1"/>
  <pageMargins left="0.55118110236220474" right="0.39370078740157483" top="0.39370078740157483" bottom="0.82677165354330717" header="0" footer="0.47244094488188981"/>
  <pageSetup paperSize="9" scale="63" orientation="landscape" r:id="rId1"/>
  <headerFooter alignWithMargins="0">
    <oddHeader xml:space="preserve">&amp;C
</oddHeader>
    <oddFooter>&amp;R&amp;A</oddFooter>
  </headerFooter>
  <ignoredErrors>
    <ignoredError sqref="D24 F24 H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28"/>
  <sheetViews>
    <sheetView topLeftCell="F1" zoomScale="75" zoomScaleNormal="75" workbookViewId="0">
      <selection activeCell="U26" sqref="U26"/>
    </sheetView>
  </sheetViews>
  <sheetFormatPr defaultRowHeight="12.5" x14ac:dyDescent="0.25"/>
  <cols>
    <col min="1" max="1" width="23.453125" customWidth="1"/>
    <col min="2" max="6" width="8" customWidth="1"/>
    <col min="7" max="8" width="22.36328125" customWidth="1"/>
    <col min="9" max="10" width="9.54296875" customWidth="1"/>
    <col min="11" max="11" width="9.54296875" style="1" customWidth="1"/>
    <col min="12" max="12" width="12.6328125" customWidth="1"/>
    <col min="13" max="14" width="12.6328125" style="1" customWidth="1"/>
    <col min="15" max="22" width="9.54296875" style="1" customWidth="1"/>
    <col min="23" max="45" width="9.36328125" style="8"/>
  </cols>
  <sheetData>
    <row r="1" spans="1:90" s="22" customFormat="1" ht="51" customHeight="1" thickBot="1" x14ac:dyDescent="0.3">
      <c r="B1" s="233" t="s">
        <v>0</v>
      </c>
      <c r="C1" s="234"/>
      <c r="D1" s="234"/>
      <c r="E1" s="234"/>
      <c r="F1" s="235"/>
      <c r="G1" s="244" t="s">
        <v>94</v>
      </c>
      <c r="H1" s="245"/>
      <c r="I1" s="241" t="s">
        <v>99</v>
      </c>
      <c r="J1" s="242"/>
      <c r="K1" s="243"/>
      <c r="L1" s="241" t="s">
        <v>97</v>
      </c>
      <c r="M1" s="243"/>
      <c r="N1" s="86" t="s">
        <v>88</v>
      </c>
      <c r="O1" s="241" t="s">
        <v>101</v>
      </c>
      <c r="P1" s="243"/>
      <c r="Q1" s="239" t="s">
        <v>98</v>
      </c>
      <c r="R1" s="240"/>
      <c r="S1" s="239" t="s">
        <v>102</v>
      </c>
      <c r="T1" s="240"/>
      <c r="U1" s="254" t="s">
        <v>43</v>
      </c>
      <c r="V1" s="240"/>
      <c r="W1" s="239" t="s">
        <v>100</v>
      </c>
      <c r="X1" s="255"/>
      <c r="Y1" s="240"/>
      <c r="Z1" s="253" t="s">
        <v>38</v>
      </c>
      <c r="AA1" s="242"/>
      <c r="AB1" s="243"/>
      <c r="AC1" s="253" t="s">
        <v>31</v>
      </c>
      <c r="AD1" s="242"/>
      <c r="AE1" s="243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90" s="22" customFormat="1" ht="85.25" customHeight="1" thickBot="1" x14ac:dyDescent="0.3">
      <c r="A2" s="146" t="s">
        <v>93</v>
      </c>
      <c r="B2" s="233"/>
      <c r="C2" s="234"/>
      <c r="D2" s="234"/>
      <c r="E2" s="234"/>
      <c r="F2" s="235"/>
      <c r="G2" s="194" t="s">
        <v>1167</v>
      </c>
      <c r="H2" s="194" t="s">
        <v>1168</v>
      </c>
      <c r="I2" s="236" t="s">
        <v>1166</v>
      </c>
      <c r="J2" s="237"/>
      <c r="K2" s="238"/>
      <c r="L2" s="236" t="s">
        <v>1161</v>
      </c>
      <c r="M2" s="238"/>
      <c r="N2" s="194" t="s">
        <v>1163</v>
      </c>
      <c r="O2" s="236" t="s">
        <v>1164</v>
      </c>
      <c r="P2" s="238"/>
      <c r="Q2" s="236" t="s">
        <v>1162</v>
      </c>
      <c r="R2" s="238"/>
      <c r="S2" s="236" t="s">
        <v>1165</v>
      </c>
      <c r="T2" s="238"/>
      <c r="U2" s="246" t="s">
        <v>87</v>
      </c>
      <c r="V2" s="247"/>
      <c r="W2" s="236" t="s">
        <v>1169</v>
      </c>
      <c r="X2" s="248"/>
      <c r="Y2" s="249"/>
      <c r="Z2" s="236" t="s">
        <v>1170</v>
      </c>
      <c r="AA2" s="248"/>
      <c r="AB2" s="249"/>
      <c r="AC2" s="250" t="s">
        <v>87</v>
      </c>
      <c r="AD2" s="251"/>
      <c r="AE2" s="252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90" s="176" customFormat="1" ht="162" customHeight="1" thickBot="1" x14ac:dyDescent="0.3">
      <c r="A3" s="184" t="s">
        <v>13</v>
      </c>
      <c r="B3" s="185" t="s">
        <v>1</v>
      </c>
      <c r="C3" s="186" t="s">
        <v>9</v>
      </c>
      <c r="D3" s="186" t="s">
        <v>14</v>
      </c>
      <c r="E3" s="186" t="s">
        <v>10</v>
      </c>
      <c r="F3" s="187" t="s">
        <v>11</v>
      </c>
      <c r="G3" s="188" t="s">
        <v>95</v>
      </c>
      <c r="H3" s="188" t="s">
        <v>96</v>
      </c>
      <c r="I3" s="166" t="s">
        <v>40</v>
      </c>
      <c r="J3" s="165" t="s">
        <v>41</v>
      </c>
      <c r="K3" s="174" t="s">
        <v>60</v>
      </c>
      <c r="L3" s="165" t="s">
        <v>45</v>
      </c>
      <c r="M3" s="174" t="s">
        <v>59</v>
      </c>
      <c r="N3" s="174" t="s">
        <v>89</v>
      </c>
      <c r="O3" s="165" t="s">
        <v>92</v>
      </c>
      <c r="P3" s="174" t="s">
        <v>58</v>
      </c>
      <c r="Q3" s="189" t="s">
        <v>91</v>
      </c>
      <c r="R3" s="190" t="s">
        <v>57</v>
      </c>
      <c r="S3" s="189" t="s">
        <v>42</v>
      </c>
      <c r="T3" s="190" t="s">
        <v>56</v>
      </c>
      <c r="U3" s="189" t="s">
        <v>44</v>
      </c>
      <c r="V3" s="190" t="s">
        <v>55</v>
      </c>
      <c r="W3" s="180" t="s">
        <v>28</v>
      </c>
      <c r="X3" s="165" t="s">
        <v>52</v>
      </c>
      <c r="Y3" s="174" t="s">
        <v>61</v>
      </c>
      <c r="Z3" s="180" t="s">
        <v>29</v>
      </c>
      <c r="AA3" s="165" t="s">
        <v>30</v>
      </c>
      <c r="AB3" s="174" t="s">
        <v>62</v>
      </c>
      <c r="AC3" s="180" t="s">
        <v>32</v>
      </c>
      <c r="AD3" s="165" t="s">
        <v>76</v>
      </c>
      <c r="AE3" s="174" t="s">
        <v>63</v>
      </c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</row>
    <row r="4" spans="1:90" ht="15.75" customHeight="1" thickBot="1" x14ac:dyDescent="0.35">
      <c r="A4" s="48" t="s">
        <v>15</v>
      </c>
      <c r="B4" s="66">
        <f>'Summary Statistics KPI 0'!B10</f>
        <v>25786</v>
      </c>
      <c r="C4" s="60">
        <f>'Summary Statistics KPI 0'!C10</f>
        <v>1565</v>
      </c>
      <c r="D4" s="60">
        <f>'Summary Statistics KPI 0'!E10</f>
        <v>2178</v>
      </c>
      <c r="E4" s="60">
        <f>'Summary Statistics KPI 0'!G10</f>
        <v>14</v>
      </c>
      <c r="F4" s="67">
        <f>'Summary Statistics KPI 0'!I10</f>
        <v>22057</v>
      </c>
      <c r="G4" s="147" t="s">
        <v>90</v>
      </c>
      <c r="H4" s="151" t="s">
        <v>90</v>
      </c>
      <c r="I4" s="123">
        <f>'Data Sheet'!F96</f>
        <v>1988</v>
      </c>
      <c r="J4" s="124">
        <f>'Data Sheet'!F111</f>
        <v>19875</v>
      </c>
      <c r="K4" s="201">
        <f t="shared" ref="K4:K17" si="0">J4/(F4-I4)</f>
        <v>0.99033334994269773</v>
      </c>
      <c r="L4" s="125">
        <f>'Data Sheet'!F156</f>
        <v>17120</v>
      </c>
      <c r="M4" s="201">
        <f t="shared" ref="M4:M17" si="1">L4/F4</f>
        <v>0.77617083012195676</v>
      </c>
      <c r="N4" s="202">
        <f t="shared" ref="N4" si="2">(K4-M4)</f>
        <v>0.21416251982074097</v>
      </c>
      <c r="O4" s="125">
        <f>'Data Sheet'!F201</f>
        <v>17022</v>
      </c>
      <c r="P4" s="201">
        <f t="shared" ref="P4:P18" si="3">O4/F4</f>
        <v>0.77172779616448295</v>
      </c>
      <c r="Q4" s="125">
        <f>'Data Sheet'!F246</f>
        <v>17051</v>
      </c>
      <c r="R4" s="201">
        <f t="shared" ref="R4:R18" si="4">Q4/F4</f>
        <v>0.7730425715192456</v>
      </c>
      <c r="S4" s="125">
        <f>'Data Sheet'!F291</f>
        <v>18009</v>
      </c>
      <c r="T4" s="201">
        <f t="shared" ref="T4:T18" si="5">S4/F4</f>
        <v>0.8164754953076121</v>
      </c>
      <c r="U4" s="125">
        <f>'Data Sheet'!F336</f>
        <v>471</v>
      </c>
      <c r="V4" s="201">
        <f t="shared" ref="V4:V18" si="6">U4/F4</f>
        <v>2.1353765244593554E-2</v>
      </c>
      <c r="W4" s="125">
        <f>'Data Sheet'!F366</f>
        <v>17348</v>
      </c>
      <c r="X4" s="125">
        <f>'Data Sheet'!F381</f>
        <v>513</v>
      </c>
      <c r="Y4" s="201">
        <f t="shared" ref="Y4:Y17" si="7">X4/W4</f>
        <v>2.9571132118976252E-2</v>
      </c>
      <c r="Z4" s="123">
        <f>'Data Sheet'!F411</f>
        <v>1482</v>
      </c>
      <c r="AA4" s="124">
        <f>'Data Sheet'!F426</f>
        <v>57</v>
      </c>
      <c r="AB4" s="202">
        <f t="shared" ref="AB4:AB18" si="8">AA4/Z4</f>
        <v>3.8461538461538464E-2</v>
      </c>
      <c r="AC4" s="133">
        <f>'Data Sheet'!F456</f>
        <v>18830</v>
      </c>
      <c r="AD4" s="134">
        <f>'Data Sheet'!F471</f>
        <v>570</v>
      </c>
      <c r="AE4" s="202">
        <f t="shared" ref="AE4:AE17" si="9">AD4/AC4</f>
        <v>3.0270844397238449E-2</v>
      </c>
      <c r="AS4"/>
    </row>
    <row r="5" spans="1:90" ht="15.75" customHeight="1" thickBot="1" x14ac:dyDescent="0.35">
      <c r="A5" s="44" t="s">
        <v>2</v>
      </c>
      <c r="B5" s="66">
        <f>'Summary Statistics KPI 0'!B11</f>
        <v>8023</v>
      </c>
      <c r="C5" s="60">
        <f>'Summary Statistics KPI 0'!C11</f>
        <v>552</v>
      </c>
      <c r="D5" s="60">
        <f>'Summary Statistics KPI 0'!E11</f>
        <v>1517</v>
      </c>
      <c r="E5" s="60">
        <f>'Summary Statistics KPI 0'!G11</f>
        <v>47</v>
      </c>
      <c r="F5" s="67">
        <f>'Summary Statistics KPI 0'!I11</f>
        <v>6001</v>
      </c>
      <c r="G5" s="147" t="s">
        <v>90</v>
      </c>
      <c r="H5" s="151" t="s">
        <v>90</v>
      </c>
      <c r="I5" s="123">
        <f>'Data Sheet'!F97</f>
        <v>147</v>
      </c>
      <c r="J5" s="124">
        <f>'Data Sheet'!F112</f>
        <v>5717</v>
      </c>
      <c r="K5" s="203">
        <f t="shared" si="0"/>
        <v>0.9765971984967543</v>
      </c>
      <c r="L5" s="125">
        <f>'Data Sheet'!F157</f>
        <v>4844</v>
      </c>
      <c r="M5" s="203">
        <f t="shared" si="1"/>
        <v>0.8071988001999667</v>
      </c>
      <c r="N5" s="204">
        <f t="shared" ref="N5:N18" si="10">(K5-M5)</f>
        <v>0.1693983982967876</v>
      </c>
      <c r="O5" s="125">
        <f>'Data Sheet'!F202</f>
        <v>4783</v>
      </c>
      <c r="P5" s="203">
        <f t="shared" ref="P5:P17" si="11">O5/F5</f>
        <v>0.79703382769538411</v>
      </c>
      <c r="Q5" s="125">
        <f>'Data Sheet'!F247</f>
        <v>4783</v>
      </c>
      <c r="R5" s="203">
        <f t="shared" ref="R5:R17" si="12">Q5/F5</f>
        <v>0.79703382769538411</v>
      </c>
      <c r="S5" s="125">
        <f>'Data Sheet'!F292</f>
        <v>4916</v>
      </c>
      <c r="T5" s="203">
        <f t="shared" ref="T5:T17" si="13">S5/F5</f>
        <v>0.81919680053324451</v>
      </c>
      <c r="U5" s="125">
        <f>'Data Sheet'!F337</f>
        <v>93</v>
      </c>
      <c r="V5" s="203">
        <f t="shared" ref="V5:V17" si="14">U5/F5</f>
        <v>1.5497417097150475E-2</v>
      </c>
      <c r="W5" s="125">
        <f>'Data Sheet'!F367</f>
        <v>5313</v>
      </c>
      <c r="X5" s="125">
        <f>'Data Sheet'!F382</f>
        <v>103</v>
      </c>
      <c r="Y5" s="203">
        <f t="shared" si="7"/>
        <v>1.9386410690758516E-2</v>
      </c>
      <c r="Z5" s="123">
        <f>'Data Sheet'!F412</f>
        <v>231</v>
      </c>
      <c r="AA5" s="124">
        <f>'Data Sheet'!F427</f>
        <v>3</v>
      </c>
      <c r="AB5" s="204">
        <f t="shared" si="8"/>
        <v>1.2987012987012988E-2</v>
      </c>
      <c r="AC5" s="133">
        <f>'Data Sheet'!F457</f>
        <v>5544</v>
      </c>
      <c r="AD5" s="134">
        <f>'Data Sheet'!F472</f>
        <v>106</v>
      </c>
      <c r="AE5" s="204">
        <f t="shared" si="9"/>
        <v>1.911976911976912E-2</v>
      </c>
      <c r="AR5"/>
      <c r="AS5"/>
    </row>
    <row r="6" spans="1:90" ht="15.75" customHeight="1" thickBot="1" x14ac:dyDescent="0.35">
      <c r="A6" s="44" t="s">
        <v>1147</v>
      </c>
      <c r="B6" s="66">
        <f>'Summary Statistics KPI 0'!B12</f>
        <v>10294</v>
      </c>
      <c r="C6" s="60">
        <f>'Summary Statistics KPI 0'!C12</f>
        <v>1036</v>
      </c>
      <c r="D6" s="60">
        <f>'Summary Statistics KPI 0'!E12</f>
        <v>1017</v>
      </c>
      <c r="E6" s="60">
        <f>'Summary Statistics KPI 0'!G12</f>
        <v>205</v>
      </c>
      <c r="F6" s="67">
        <f>'Summary Statistics KPI 0'!I12</f>
        <v>8446</v>
      </c>
      <c r="G6" s="147" t="s">
        <v>90</v>
      </c>
      <c r="H6" s="151" t="s">
        <v>90</v>
      </c>
      <c r="I6" s="123">
        <f>'Data Sheet'!F108</f>
        <v>150</v>
      </c>
      <c r="J6" s="124">
        <f>'Data Sheet'!F123</f>
        <v>8168</v>
      </c>
      <c r="K6" s="203">
        <f t="shared" si="0"/>
        <v>0.98457087753134043</v>
      </c>
      <c r="L6" s="125">
        <f>'Data Sheet'!F168</f>
        <v>7453</v>
      </c>
      <c r="M6" s="203">
        <f t="shared" si="1"/>
        <v>0.8824295524508643</v>
      </c>
      <c r="N6" s="204">
        <f t="shared" si="10"/>
        <v>0.10214132508047613</v>
      </c>
      <c r="O6" s="125">
        <f>'Data Sheet'!F213</f>
        <v>7442</v>
      </c>
      <c r="P6" s="203">
        <f t="shared" si="11"/>
        <v>0.88112716078617093</v>
      </c>
      <c r="Q6" s="125">
        <f>'Data Sheet'!F258</f>
        <v>7442</v>
      </c>
      <c r="R6" s="203">
        <f t="shared" si="12"/>
        <v>0.88112716078617093</v>
      </c>
      <c r="S6" s="125">
        <f>'Data Sheet'!F303</f>
        <v>7524</v>
      </c>
      <c r="T6" s="203">
        <f t="shared" si="13"/>
        <v>0.89083589865024859</v>
      </c>
      <c r="U6" s="125">
        <f>'Data Sheet'!F348</f>
        <v>45</v>
      </c>
      <c r="V6" s="203">
        <f t="shared" si="14"/>
        <v>5.3279659010182336E-3</v>
      </c>
      <c r="W6" s="125">
        <f>'Data Sheet'!F378</f>
        <v>8030</v>
      </c>
      <c r="X6" s="125">
        <f>'Data Sheet'!F393</f>
        <v>57</v>
      </c>
      <c r="Y6" s="203">
        <f t="shared" si="7"/>
        <v>7.0983810709838108E-3</v>
      </c>
      <c r="Z6" s="123">
        <f>'Data Sheet'!F423</f>
        <v>117</v>
      </c>
      <c r="AA6" s="124">
        <f>'Data Sheet'!F438</f>
        <v>1</v>
      </c>
      <c r="AB6" s="204">
        <f t="shared" si="8"/>
        <v>8.5470085470085479E-3</v>
      </c>
      <c r="AC6" s="133">
        <f>'Data Sheet'!F468</f>
        <v>8147</v>
      </c>
      <c r="AD6" s="134">
        <f>'Data Sheet'!F483</f>
        <v>58</v>
      </c>
      <c r="AE6" s="204">
        <f t="shared" si="9"/>
        <v>7.1191849760648095E-3</v>
      </c>
      <c r="AR6"/>
      <c r="AS6"/>
    </row>
    <row r="7" spans="1:90" ht="15.75" customHeight="1" thickBot="1" x14ac:dyDescent="0.35">
      <c r="A7" s="45" t="s">
        <v>3</v>
      </c>
      <c r="B7" s="66">
        <f>'Summary Statistics KPI 0'!B13</f>
        <v>22328</v>
      </c>
      <c r="C7" s="60">
        <f>'Summary Statistics KPI 0'!C13</f>
        <v>1656</v>
      </c>
      <c r="D7" s="60">
        <f>'Summary Statistics KPI 0'!E13</f>
        <v>1218</v>
      </c>
      <c r="E7" s="60">
        <f>'Summary Statistics KPI 0'!G13</f>
        <v>107</v>
      </c>
      <c r="F7" s="67">
        <f>'Summary Statistics KPI 0'!I13</f>
        <v>19561</v>
      </c>
      <c r="G7" s="147" t="s">
        <v>90</v>
      </c>
      <c r="H7" s="151" t="s">
        <v>90</v>
      </c>
      <c r="I7" s="123">
        <f>'Data Sheet'!F98</f>
        <v>373</v>
      </c>
      <c r="J7" s="124">
        <f>'Data Sheet'!F113</f>
        <v>19046</v>
      </c>
      <c r="K7" s="203">
        <f t="shared" si="0"/>
        <v>0.99259954138002915</v>
      </c>
      <c r="L7" s="125">
        <f>'Data Sheet'!F158</f>
        <v>15480</v>
      </c>
      <c r="M7" s="203">
        <f t="shared" si="1"/>
        <v>0.79137058432595475</v>
      </c>
      <c r="N7" s="204">
        <f t="shared" si="10"/>
        <v>0.2012289570540744</v>
      </c>
      <c r="O7" s="125">
        <f>'Data Sheet'!F203</f>
        <v>15294</v>
      </c>
      <c r="P7" s="203">
        <f t="shared" si="11"/>
        <v>0.78186186800265833</v>
      </c>
      <c r="Q7" s="125">
        <f>'Data Sheet'!F248</f>
        <v>15294</v>
      </c>
      <c r="R7" s="203">
        <f t="shared" si="12"/>
        <v>0.78186186800265833</v>
      </c>
      <c r="S7" s="125">
        <f>'Data Sheet'!F293</f>
        <v>16103</v>
      </c>
      <c r="T7" s="203">
        <f t="shared" si="13"/>
        <v>0.82321967179592048</v>
      </c>
      <c r="U7" s="125">
        <f>'Data Sheet'!F338</f>
        <v>444</v>
      </c>
      <c r="V7" s="203">
        <f t="shared" si="14"/>
        <v>2.2698226062062267E-2</v>
      </c>
      <c r="W7" s="125">
        <f>'Data Sheet'!F368</f>
        <v>15507</v>
      </c>
      <c r="X7" s="125">
        <f>'Data Sheet'!F383</f>
        <v>497</v>
      </c>
      <c r="Y7" s="203">
        <f t="shared" si="7"/>
        <v>3.2050041916553813E-2</v>
      </c>
      <c r="Z7" s="123">
        <f>'Data Sheet'!F413</f>
        <v>1590</v>
      </c>
      <c r="AA7" s="124">
        <f>'Data Sheet'!F428</f>
        <v>29</v>
      </c>
      <c r="AB7" s="204">
        <f t="shared" si="8"/>
        <v>1.8238993710691823E-2</v>
      </c>
      <c r="AC7" s="133">
        <f>'Data Sheet'!F458</f>
        <v>17097</v>
      </c>
      <c r="AD7" s="134">
        <f>'Data Sheet'!F473</f>
        <v>526</v>
      </c>
      <c r="AE7" s="204">
        <f t="shared" si="9"/>
        <v>3.0765631397321167E-2</v>
      </c>
      <c r="AG7" s="14"/>
      <c r="AR7"/>
      <c r="AS7"/>
    </row>
    <row r="8" spans="1:90" ht="15.75" customHeight="1" thickBot="1" x14ac:dyDescent="0.35">
      <c r="A8" s="44" t="s">
        <v>1146</v>
      </c>
      <c r="B8" s="66">
        <f>'Summary Statistics KPI 0'!B14</f>
        <v>17797</v>
      </c>
      <c r="C8" s="60">
        <f>'Summary Statistics KPI 0'!C14</f>
        <v>1058</v>
      </c>
      <c r="D8" s="60">
        <f>'Summary Statistics KPI 0'!E14</f>
        <v>726</v>
      </c>
      <c r="E8" s="60">
        <f>'Summary Statistics KPI 0'!G14</f>
        <v>400</v>
      </c>
      <c r="F8" s="67">
        <f>'Summary Statistics KPI 0'!I14</f>
        <v>16413</v>
      </c>
      <c r="G8" s="147" t="s">
        <v>90</v>
      </c>
      <c r="H8" s="151" t="s">
        <v>90</v>
      </c>
      <c r="I8" s="123">
        <f>'Data Sheet'!F106</f>
        <v>508</v>
      </c>
      <c r="J8" s="124">
        <f>'Data Sheet'!F121</f>
        <v>14277</v>
      </c>
      <c r="K8" s="203">
        <f t="shared" si="0"/>
        <v>0.897642250864508</v>
      </c>
      <c r="L8" s="125">
        <f>'Data Sheet'!F166</f>
        <v>11905</v>
      </c>
      <c r="M8" s="203">
        <f t="shared" si="1"/>
        <v>0.72533966977395969</v>
      </c>
      <c r="N8" s="204">
        <f t="shared" si="10"/>
        <v>0.1723025810905483</v>
      </c>
      <c r="O8" s="125">
        <f>'Data Sheet'!F211</f>
        <v>11254</v>
      </c>
      <c r="P8" s="203">
        <f t="shared" si="11"/>
        <v>0.68567598854566503</v>
      </c>
      <c r="Q8" s="125">
        <f>'Data Sheet'!F256</f>
        <v>11254</v>
      </c>
      <c r="R8" s="203">
        <f t="shared" si="12"/>
        <v>0.68567598854566503</v>
      </c>
      <c r="S8" s="125">
        <f>'Data Sheet'!F301</f>
        <v>12479</v>
      </c>
      <c r="T8" s="203">
        <f t="shared" si="13"/>
        <v>0.76031194784621947</v>
      </c>
      <c r="U8" s="125">
        <f>'Data Sheet'!F346</f>
        <v>433</v>
      </c>
      <c r="V8" s="203">
        <f t="shared" si="14"/>
        <v>2.6381526838481693E-2</v>
      </c>
      <c r="W8" s="125">
        <f>'Data Sheet'!F376</f>
        <v>11708</v>
      </c>
      <c r="X8" s="125">
        <f>'Data Sheet'!F391</f>
        <v>517</v>
      </c>
      <c r="Y8" s="203">
        <f t="shared" si="7"/>
        <v>4.4157840792620431E-2</v>
      </c>
      <c r="Z8" s="123">
        <f>'Data Sheet'!F421</f>
        <v>1574</v>
      </c>
      <c r="AA8" s="124">
        <f>'Data Sheet'!F436</f>
        <v>16</v>
      </c>
      <c r="AB8" s="204">
        <f t="shared" si="8"/>
        <v>1.0165184243964422E-2</v>
      </c>
      <c r="AC8" s="133">
        <f>'Data Sheet'!F466</f>
        <v>13282</v>
      </c>
      <c r="AD8" s="134">
        <f>'Data Sheet'!F481</f>
        <v>533</v>
      </c>
      <c r="AE8" s="204">
        <f t="shared" si="9"/>
        <v>4.0129498569492543E-2</v>
      </c>
      <c r="AG8" s="14"/>
      <c r="AJ8"/>
      <c r="AK8"/>
      <c r="AL8"/>
      <c r="AM8"/>
      <c r="AN8"/>
      <c r="AO8"/>
      <c r="AP8"/>
      <c r="AQ8"/>
      <c r="AR8"/>
      <c r="AS8"/>
    </row>
    <row r="9" spans="1:90" s="10" customFormat="1" ht="15.75" customHeight="1" thickBot="1" x14ac:dyDescent="0.35">
      <c r="A9" s="44" t="s">
        <v>1145</v>
      </c>
      <c r="B9" s="66">
        <f>'Summary Statistics KPI 0'!B15</f>
        <v>31940</v>
      </c>
      <c r="C9" s="60">
        <f>'Summary Statistics KPI 0'!C15</f>
        <v>1410</v>
      </c>
      <c r="D9" s="60">
        <f>'Summary Statistics KPI 0'!E15</f>
        <v>3320</v>
      </c>
      <c r="E9" s="60">
        <f>'Summary Statistics KPI 0'!G15</f>
        <v>217</v>
      </c>
      <c r="F9" s="67">
        <f>'Summary Statistics KPI 0'!I15</f>
        <v>27427</v>
      </c>
      <c r="G9" s="147" t="s">
        <v>90</v>
      </c>
      <c r="H9" s="151" t="s">
        <v>90</v>
      </c>
      <c r="I9" s="123">
        <f>'Data Sheet'!F102</f>
        <v>1360</v>
      </c>
      <c r="J9" s="124">
        <f>'Data Sheet'!F117</f>
        <v>24363</v>
      </c>
      <c r="K9" s="203">
        <f t="shared" si="0"/>
        <v>0.934629991943837</v>
      </c>
      <c r="L9" s="125">
        <f>'Data Sheet'!F162</f>
        <v>19901</v>
      </c>
      <c r="M9" s="203">
        <f t="shared" si="1"/>
        <v>0.72559886243482696</v>
      </c>
      <c r="N9" s="204">
        <f t="shared" si="10"/>
        <v>0.20903112950901004</v>
      </c>
      <c r="O9" s="125">
        <f>'Data Sheet'!F207</f>
        <v>18877</v>
      </c>
      <c r="P9" s="203">
        <f t="shared" si="11"/>
        <v>0.68826339009005721</v>
      </c>
      <c r="Q9" s="125">
        <f>'Data Sheet'!F252</f>
        <v>18877</v>
      </c>
      <c r="R9" s="203">
        <f t="shared" si="12"/>
        <v>0.68826339009005721</v>
      </c>
      <c r="S9" s="125">
        <f>'Data Sheet'!F297</f>
        <v>21224</v>
      </c>
      <c r="T9" s="203">
        <f t="shared" si="13"/>
        <v>0.77383600102089178</v>
      </c>
      <c r="U9" s="125">
        <f>'Data Sheet'!F342</f>
        <v>615</v>
      </c>
      <c r="V9" s="203">
        <f t="shared" si="14"/>
        <v>2.2423159660188863E-2</v>
      </c>
      <c r="W9" s="125">
        <f>'Data Sheet'!F372</f>
        <v>20829</v>
      </c>
      <c r="X9" s="125">
        <f>'Data Sheet'!F387</f>
        <v>682</v>
      </c>
      <c r="Y9" s="203">
        <f t="shared" si="7"/>
        <v>3.2742810504584954E-2</v>
      </c>
      <c r="Z9" s="123">
        <f>'Data Sheet'!F417</f>
        <v>1104</v>
      </c>
      <c r="AA9" s="124">
        <f>'Data Sheet'!F432</f>
        <v>22</v>
      </c>
      <c r="AB9" s="204">
        <f t="shared" si="8"/>
        <v>1.9927536231884056E-2</v>
      </c>
      <c r="AC9" s="133">
        <f>'Data Sheet'!F462</f>
        <v>21933</v>
      </c>
      <c r="AD9" s="134">
        <f>'Data Sheet'!F477</f>
        <v>704</v>
      </c>
      <c r="AE9" s="204">
        <f t="shared" si="9"/>
        <v>3.2097752245474856E-2</v>
      </c>
      <c r="AF9" s="8"/>
      <c r="AG9" s="14"/>
      <c r="AH9" s="8"/>
      <c r="AI9" s="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ht="15.75" customHeight="1" thickBot="1" x14ac:dyDescent="0.35">
      <c r="A10" s="44" t="s">
        <v>1149</v>
      </c>
      <c r="B10" s="66">
        <f>'Summary Statistics KPI 0'!B16</f>
        <v>67437</v>
      </c>
      <c r="C10" s="60">
        <f>'Summary Statistics KPI 0'!C16</f>
        <v>6198</v>
      </c>
      <c r="D10" s="60">
        <f>'Summary Statistics KPI 0'!E16</f>
        <v>3873</v>
      </c>
      <c r="E10" s="60">
        <f>'Summary Statistics KPI 0'!G16</f>
        <v>1381</v>
      </c>
      <c r="F10" s="67">
        <f>'Summary Statistics KPI 0'!I16</f>
        <v>58747</v>
      </c>
      <c r="G10" s="147" t="s">
        <v>90</v>
      </c>
      <c r="H10" s="151" t="s">
        <v>90</v>
      </c>
      <c r="I10" s="123">
        <f>'Data Sheet'!F99</f>
        <v>692</v>
      </c>
      <c r="J10" s="124">
        <f>'Data Sheet'!F114</f>
        <v>56391</v>
      </c>
      <c r="K10" s="203">
        <f t="shared" si="0"/>
        <v>0.97133752476100255</v>
      </c>
      <c r="L10" s="125">
        <f>'Data Sheet'!F159</f>
        <v>45626</v>
      </c>
      <c r="M10" s="203">
        <f t="shared" si="1"/>
        <v>0.77665242480467089</v>
      </c>
      <c r="N10" s="204">
        <f t="shared" si="10"/>
        <v>0.19468509995633165</v>
      </c>
      <c r="O10" s="125">
        <f>'Data Sheet'!F204</f>
        <v>45007</v>
      </c>
      <c r="P10" s="203">
        <f t="shared" si="11"/>
        <v>0.76611571654722799</v>
      </c>
      <c r="Q10" s="125">
        <f>'Data Sheet'!F249</f>
        <v>45007</v>
      </c>
      <c r="R10" s="203">
        <f t="shared" si="12"/>
        <v>0.76611571654722799</v>
      </c>
      <c r="S10" s="125">
        <f>'Data Sheet'!F294</f>
        <v>47210</v>
      </c>
      <c r="T10" s="203">
        <f t="shared" si="13"/>
        <v>0.80361550377040525</v>
      </c>
      <c r="U10" s="125">
        <f>'Data Sheet'!F339</f>
        <v>1042</v>
      </c>
      <c r="V10" s="203">
        <f t="shared" si="14"/>
        <v>1.7737075935792466E-2</v>
      </c>
      <c r="W10" s="125">
        <f>'Data Sheet'!F369</f>
        <v>45952</v>
      </c>
      <c r="X10" s="125">
        <f>'Data Sheet'!F384</f>
        <v>1206</v>
      </c>
      <c r="Y10" s="203">
        <f t="shared" si="7"/>
        <v>2.6244777158774373E-2</v>
      </c>
      <c r="Z10" s="123">
        <f>'Data Sheet'!F414</f>
        <v>3116</v>
      </c>
      <c r="AA10" s="124">
        <f>'Data Sheet'!F429</f>
        <v>22</v>
      </c>
      <c r="AB10" s="204">
        <f t="shared" si="8"/>
        <v>7.0603337612323491E-3</v>
      </c>
      <c r="AC10" s="133">
        <f>'Data Sheet'!F459</f>
        <v>49068</v>
      </c>
      <c r="AD10" s="134">
        <f>'Data Sheet'!F474</f>
        <v>1228</v>
      </c>
      <c r="AE10" s="204">
        <f t="shared" si="9"/>
        <v>2.5026493845275943E-2</v>
      </c>
      <c r="AG10" s="14"/>
      <c r="AJ10"/>
      <c r="AK10"/>
      <c r="AL10"/>
      <c r="AM10"/>
      <c r="AN10"/>
      <c r="AO10"/>
      <c r="AP10"/>
      <c r="AQ10"/>
      <c r="AR10"/>
      <c r="AS10"/>
    </row>
    <row r="11" spans="1:90" ht="15.75" customHeight="1" thickBot="1" x14ac:dyDescent="0.35">
      <c r="A11" s="44" t="s">
        <v>4</v>
      </c>
      <c r="B11" s="66">
        <f>'Summary Statistics KPI 0'!B17</f>
        <v>19025</v>
      </c>
      <c r="C11" s="60">
        <f>'Summary Statistics KPI 0'!C17</f>
        <v>1325</v>
      </c>
      <c r="D11" s="60">
        <f>'Summary Statistics KPI 0'!E17</f>
        <v>1475</v>
      </c>
      <c r="E11" s="60">
        <f>'Summary Statistics KPI 0'!G17</f>
        <v>355</v>
      </c>
      <c r="F11" s="67">
        <f>'Summary Statistics KPI 0'!I17</f>
        <v>16580</v>
      </c>
      <c r="G11" s="147" t="s">
        <v>90</v>
      </c>
      <c r="H11" s="151" t="s">
        <v>90</v>
      </c>
      <c r="I11" s="123">
        <f>'Data Sheet'!F100</f>
        <v>806</v>
      </c>
      <c r="J11" s="124">
        <f>'Data Sheet'!F115</f>
        <v>15181</v>
      </c>
      <c r="K11" s="203">
        <f t="shared" si="0"/>
        <v>0.96240649169519465</v>
      </c>
      <c r="L11" s="125">
        <f>'Data Sheet'!F160</f>
        <v>11582</v>
      </c>
      <c r="M11" s="203">
        <f t="shared" si="1"/>
        <v>0.69855247285886612</v>
      </c>
      <c r="N11" s="204">
        <f t="shared" si="10"/>
        <v>0.26385401883632853</v>
      </c>
      <c r="O11" s="125">
        <f>'Data Sheet'!F205</f>
        <v>11030</v>
      </c>
      <c r="P11" s="203">
        <f t="shared" si="11"/>
        <v>0.66525934861278646</v>
      </c>
      <c r="Q11" s="125">
        <f>'Data Sheet'!F250</f>
        <v>11046</v>
      </c>
      <c r="R11" s="203">
        <f t="shared" si="12"/>
        <v>0.66622436670687579</v>
      </c>
      <c r="S11" s="125">
        <f>'Data Sheet'!F295</f>
        <v>11833</v>
      </c>
      <c r="T11" s="203">
        <f t="shared" si="13"/>
        <v>0.71369119420989147</v>
      </c>
      <c r="U11" s="125">
        <f>'Data Sheet'!F340</f>
        <v>616</v>
      </c>
      <c r="V11" s="203">
        <f t="shared" si="14"/>
        <v>3.7153196622436671E-2</v>
      </c>
      <c r="W11" s="125">
        <f>'Data Sheet'!F370</f>
        <v>11933</v>
      </c>
      <c r="X11" s="125">
        <f>'Data Sheet'!F385</f>
        <v>696</v>
      </c>
      <c r="Y11" s="203">
        <f t="shared" si="7"/>
        <v>5.8325651554512699E-2</v>
      </c>
      <c r="Z11" s="123">
        <f>'Data Sheet'!F415</f>
        <v>899</v>
      </c>
      <c r="AA11" s="124">
        <f>'Data Sheet'!F430</f>
        <v>26</v>
      </c>
      <c r="AB11" s="204">
        <f t="shared" si="8"/>
        <v>2.8921023359288096E-2</v>
      </c>
      <c r="AC11" s="133">
        <f>'Data Sheet'!F460</f>
        <v>12832</v>
      </c>
      <c r="AD11" s="134">
        <f>'Data Sheet'!F475</f>
        <v>722</v>
      </c>
      <c r="AE11" s="204">
        <f t="shared" si="9"/>
        <v>5.6265586034912718E-2</v>
      </c>
      <c r="AG11" s="14"/>
      <c r="AJ11"/>
      <c r="AK11"/>
      <c r="AL11"/>
      <c r="AM11"/>
      <c r="AN11"/>
      <c r="AO11"/>
      <c r="AP11"/>
      <c r="AQ11"/>
      <c r="AR11"/>
      <c r="AS11"/>
    </row>
    <row r="12" spans="1:90" ht="15.75" customHeight="1" thickBot="1" x14ac:dyDescent="0.35">
      <c r="A12" s="46" t="s">
        <v>5</v>
      </c>
      <c r="B12" s="66">
        <f>'Summary Statistics KPI 0'!B18</f>
        <v>40495</v>
      </c>
      <c r="C12" s="60">
        <f>'Summary Statistics KPI 0'!C18</f>
        <v>3186</v>
      </c>
      <c r="D12" s="60">
        <f>'Summary Statistics KPI 0'!E18</f>
        <v>2483</v>
      </c>
      <c r="E12" s="60">
        <f>'Summary Statistics KPI 0'!G18</f>
        <v>468</v>
      </c>
      <c r="F12" s="67">
        <f>'Summary Statistics KPI 0'!I18</f>
        <v>35294</v>
      </c>
      <c r="G12" s="147" t="s">
        <v>90</v>
      </c>
      <c r="H12" s="151" t="s">
        <v>90</v>
      </c>
      <c r="I12" s="123">
        <f>'Data Sheet'!F101</f>
        <v>827</v>
      </c>
      <c r="J12" s="124">
        <f>'Data Sheet'!F116</f>
        <v>30755</v>
      </c>
      <c r="K12" s="205">
        <f t="shared" si="0"/>
        <v>0.89230278237154381</v>
      </c>
      <c r="L12" s="125">
        <f>'Data Sheet'!F161</f>
        <v>20816</v>
      </c>
      <c r="M12" s="205">
        <f t="shared" si="1"/>
        <v>0.58978863262877546</v>
      </c>
      <c r="N12" s="204">
        <f t="shared" si="10"/>
        <v>0.30251414974276836</v>
      </c>
      <c r="O12" s="125">
        <f>'Data Sheet'!F206</f>
        <v>20353</v>
      </c>
      <c r="P12" s="205">
        <f t="shared" si="11"/>
        <v>0.57667025556751861</v>
      </c>
      <c r="Q12" s="125">
        <f>'Data Sheet'!F251</f>
        <v>20353</v>
      </c>
      <c r="R12" s="205">
        <f t="shared" si="12"/>
        <v>0.57667025556751861</v>
      </c>
      <c r="S12" s="125">
        <f>'Data Sheet'!F296</f>
        <v>23094</v>
      </c>
      <c r="T12" s="205">
        <f t="shared" si="13"/>
        <v>0.65433218110727032</v>
      </c>
      <c r="U12" s="125">
        <f>'Data Sheet'!F341</f>
        <v>781</v>
      </c>
      <c r="V12" s="205">
        <f t="shared" si="14"/>
        <v>2.2128407094690317E-2</v>
      </c>
      <c r="W12" s="125">
        <f>'Data Sheet'!F371</f>
        <v>20850</v>
      </c>
      <c r="X12" s="125">
        <f>'Data Sheet'!F386</f>
        <v>866</v>
      </c>
      <c r="Y12" s="205">
        <f t="shared" si="7"/>
        <v>4.1534772182254195E-2</v>
      </c>
      <c r="Z12" s="123">
        <f>'Data Sheet'!F416</f>
        <v>1940</v>
      </c>
      <c r="AA12" s="124">
        <f>'Data Sheet'!F431</f>
        <v>85</v>
      </c>
      <c r="AB12" s="206">
        <f t="shared" si="8"/>
        <v>4.3814432989690719E-2</v>
      </c>
      <c r="AC12" s="133">
        <f>'Data Sheet'!F461</f>
        <v>22790</v>
      </c>
      <c r="AD12" s="134">
        <f>'Data Sheet'!F476</f>
        <v>951</v>
      </c>
      <c r="AE12" s="206">
        <f t="shared" si="9"/>
        <v>4.1728828433523477E-2</v>
      </c>
      <c r="AG12" s="14"/>
      <c r="AJ12"/>
      <c r="AK12"/>
      <c r="AL12"/>
      <c r="AM12"/>
      <c r="AN12"/>
      <c r="AO12"/>
      <c r="AP12"/>
      <c r="AQ12"/>
      <c r="AR12"/>
      <c r="AS12"/>
    </row>
    <row r="13" spans="1:90" ht="15.75" customHeight="1" thickBot="1" x14ac:dyDescent="0.35">
      <c r="A13" s="44" t="s">
        <v>6</v>
      </c>
      <c r="B13" s="66">
        <f>'Summary Statistics KPI 0'!B19</f>
        <v>46952</v>
      </c>
      <c r="C13" s="60">
        <f>'Summary Statistics KPI 0'!C19</f>
        <v>2548</v>
      </c>
      <c r="D13" s="60">
        <f>'Summary Statistics KPI 0'!E19</f>
        <v>5572</v>
      </c>
      <c r="E13" s="60">
        <f>'Summary Statistics KPI 0'!G19</f>
        <v>239</v>
      </c>
      <c r="F13" s="67">
        <f>'Summary Statistics KPI 0'!I19</f>
        <v>39071</v>
      </c>
      <c r="G13" s="147" t="s">
        <v>90</v>
      </c>
      <c r="H13" s="151" t="s">
        <v>90</v>
      </c>
      <c r="I13" s="123">
        <f>'Data Sheet'!F104</f>
        <v>1656</v>
      </c>
      <c r="J13" s="124">
        <f>'Data Sheet'!F119</f>
        <v>34147</v>
      </c>
      <c r="K13" s="203">
        <f t="shared" si="0"/>
        <v>0.91265535213149807</v>
      </c>
      <c r="L13" s="125">
        <f>'Data Sheet'!F164</f>
        <v>28351</v>
      </c>
      <c r="M13" s="203">
        <f t="shared" si="1"/>
        <v>0.72562770341173766</v>
      </c>
      <c r="N13" s="204">
        <f t="shared" si="10"/>
        <v>0.18702764871976041</v>
      </c>
      <c r="O13" s="125">
        <f>'Data Sheet'!F209</f>
        <v>28156</v>
      </c>
      <c r="P13" s="203">
        <f t="shared" si="11"/>
        <v>0.72063678943461906</v>
      </c>
      <c r="Q13" s="125">
        <f>'Data Sheet'!F254</f>
        <v>28156</v>
      </c>
      <c r="R13" s="203">
        <f t="shared" si="12"/>
        <v>0.72063678943461906</v>
      </c>
      <c r="S13" s="125">
        <f>'Data Sheet'!F299</f>
        <v>29627</v>
      </c>
      <c r="T13" s="203">
        <f t="shared" si="13"/>
        <v>0.75828619692354948</v>
      </c>
      <c r="U13" s="125">
        <f>'Data Sheet'!F344</f>
        <v>699</v>
      </c>
      <c r="V13" s="203">
        <f t="shared" si="14"/>
        <v>1.7890507025671215E-2</v>
      </c>
      <c r="W13" s="125">
        <f>'Data Sheet'!F374</f>
        <v>28912</v>
      </c>
      <c r="X13" s="125">
        <f>'Data Sheet'!F389</f>
        <v>856</v>
      </c>
      <c r="Y13" s="203">
        <f t="shared" si="7"/>
        <v>2.9607083563918096E-2</v>
      </c>
      <c r="Z13" s="123">
        <f>'Data Sheet'!F419</f>
        <v>2365</v>
      </c>
      <c r="AA13" s="124">
        <f>'Data Sheet'!F434</f>
        <v>75</v>
      </c>
      <c r="AB13" s="204">
        <f t="shared" si="8"/>
        <v>3.1712473572938688E-2</v>
      </c>
      <c r="AC13" s="133">
        <f>'Data Sheet'!F464</f>
        <v>31277</v>
      </c>
      <c r="AD13" s="134">
        <f>'Data Sheet'!F479</f>
        <v>931</v>
      </c>
      <c r="AE13" s="204">
        <f t="shared" si="9"/>
        <v>2.9766281932410397E-2</v>
      </c>
      <c r="AG13" s="14"/>
      <c r="AJ13"/>
      <c r="AK13"/>
      <c r="AL13"/>
      <c r="AM13"/>
      <c r="AN13"/>
      <c r="AO13"/>
      <c r="AP13"/>
      <c r="AQ13"/>
      <c r="AR13"/>
      <c r="AS13"/>
    </row>
    <row r="14" spans="1:90" ht="15.75" customHeight="1" thickBot="1" x14ac:dyDescent="0.35">
      <c r="A14" s="44" t="s">
        <v>7</v>
      </c>
      <c r="B14" s="66">
        <f>'Summary Statistics KPI 0'!B20</f>
        <v>1283</v>
      </c>
      <c r="C14" s="60">
        <f>'Summary Statistics KPI 0'!C20</f>
        <v>76</v>
      </c>
      <c r="D14" s="60">
        <f>'Summary Statistics KPI 0'!E20</f>
        <v>117</v>
      </c>
      <c r="E14" s="60">
        <f>'Summary Statistics KPI 0'!G20</f>
        <v>9</v>
      </c>
      <c r="F14" s="67">
        <f>'Summary Statistics KPI 0'!I20</f>
        <v>1099</v>
      </c>
      <c r="G14" s="147" t="s">
        <v>90</v>
      </c>
      <c r="H14" s="151" t="s">
        <v>90</v>
      </c>
      <c r="I14" s="123">
        <f>'Data Sheet'!F103</f>
        <v>5</v>
      </c>
      <c r="J14" s="124">
        <f>'Data Sheet'!F118</f>
        <v>1079</v>
      </c>
      <c r="K14" s="203">
        <f t="shared" si="0"/>
        <v>0.98628884826325414</v>
      </c>
      <c r="L14" s="125">
        <f>'Data Sheet'!F163</f>
        <v>967</v>
      </c>
      <c r="M14" s="203">
        <f t="shared" si="1"/>
        <v>0.87989080982711554</v>
      </c>
      <c r="N14" s="204">
        <f t="shared" si="10"/>
        <v>0.1063980384361386</v>
      </c>
      <c r="O14" s="125">
        <f>'Data Sheet'!F208</f>
        <v>957</v>
      </c>
      <c r="P14" s="203">
        <f t="shared" si="11"/>
        <v>0.87079162875341221</v>
      </c>
      <c r="Q14" s="125">
        <f>'Data Sheet'!F253</f>
        <v>957</v>
      </c>
      <c r="R14" s="203">
        <f t="shared" si="12"/>
        <v>0.87079162875341221</v>
      </c>
      <c r="S14" s="125">
        <f>'Data Sheet'!F298</f>
        <v>975</v>
      </c>
      <c r="T14" s="203">
        <f t="shared" si="13"/>
        <v>0.88717015468607829</v>
      </c>
      <c r="U14" s="125">
        <f>'Data Sheet'!F343</f>
        <v>59</v>
      </c>
      <c r="V14" s="203">
        <f t="shared" si="14"/>
        <v>5.3685168334849862E-2</v>
      </c>
      <c r="W14" s="125">
        <f>'Data Sheet'!F373</f>
        <v>1056</v>
      </c>
      <c r="X14" s="125">
        <f>'Data Sheet'!F388</f>
        <v>61</v>
      </c>
      <c r="Y14" s="203">
        <f t="shared" si="7"/>
        <v>5.7765151515151512E-2</v>
      </c>
      <c r="Z14" s="123">
        <f>'Data Sheet'!F418</f>
        <v>79</v>
      </c>
      <c r="AA14" s="124">
        <f>'Data Sheet'!F433</f>
        <v>1</v>
      </c>
      <c r="AB14" s="204">
        <f t="shared" si="8"/>
        <v>1.2658227848101266E-2</v>
      </c>
      <c r="AC14" s="133">
        <f>'Data Sheet'!F463</f>
        <v>1135</v>
      </c>
      <c r="AD14" s="134">
        <f>'Data Sheet'!F478</f>
        <v>62</v>
      </c>
      <c r="AE14" s="204">
        <f t="shared" si="9"/>
        <v>5.462555066079295E-2</v>
      </c>
      <c r="AJ14"/>
      <c r="AK14"/>
      <c r="AL14"/>
      <c r="AM14"/>
      <c r="AN14"/>
      <c r="AO14"/>
      <c r="AP14"/>
      <c r="AQ14"/>
      <c r="AR14"/>
      <c r="AS14"/>
    </row>
    <row r="15" spans="1:90" ht="15.75" customHeight="1" thickBot="1" x14ac:dyDescent="0.35">
      <c r="A15" s="44" t="s">
        <v>1148</v>
      </c>
      <c r="B15" s="66">
        <f>'Summary Statistics KPI 0'!B21</f>
        <v>1217</v>
      </c>
      <c r="C15" s="60">
        <f>'Summary Statistics KPI 0'!C21</f>
        <v>102</v>
      </c>
      <c r="D15" s="60">
        <f>'Summary Statistics KPI 0'!E21</f>
        <v>95</v>
      </c>
      <c r="E15" s="60">
        <f>'Summary Statistics KPI 0'!G21</f>
        <v>32</v>
      </c>
      <c r="F15" s="67">
        <f>'Summary Statistics KPI 0'!I21</f>
        <v>1052</v>
      </c>
      <c r="G15" s="147" t="s">
        <v>90</v>
      </c>
      <c r="H15" s="151" t="s">
        <v>90</v>
      </c>
      <c r="I15" s="123">
        <f>'Data Sheet'!F109</f>
        <v>56</v>
      </c>
      <c r="J15" s="124">
        <f>'Data Sheet'!F124</f>
        <v>944</v>
      </c>
      <c r="K15" s="203">
        <f t="shared" si="0"/>
        <v>0.94779116465863456</v>
      </c>
      <c r="L15" s="125">
        <f>'Data Sheet'!F169</f>
        <v>870</v>
      </c>
      <c r="M15" s="203">
        <f t="shared" si="1"/>
        <v>0.8269961977186312</v>
      </c>
      <c r="N15" s="204">
        <f t="shared" si="10"/>
        <v>0.12079496694000336</v>
      </c>
      <c r="O15" s="125">
        <f>'Data Sheet'!F214</f>
        <v>856</v>
      </c>
      <c r="P15" s="203">
        <f t="shared" si="11"/>
        <v>0.81368821292775662</v>
      </c>
      <c r="Q15" s="125">
        <f>'Data Sheet'!F259</f>
        <v>856</v>
      </c>
      <c r="R15" s="203">
        <f t="shared" si="12"/>
        <v>0.81368821292775662</v>
      </c>
      <c r="S15" s="125">
        <f>'Data Sheet'!F304</f>
        <v>905</v>
      </c>
      <c r="T15" s="203">
        <f t="shared" si="13"/>
        <v>0.86026615969581754</v>
      </c>
      <c r="U15" s="125">
        <f>'Data Sheet'!F349</f>
        <v>19</v>
      </c>
      <c r="V15" s="203">
        <f t="shared" si="14"/>
        <v>1.8060836501901139E-2</v>
      </c>
      <c r="W15" s="125">
        <f>'Data Sheet'!F379</f>
        <v>927</v>
      </c>
      <c r="X15" s="125">
        <f>'Data Sheet'!F394</f>
        <v>19</v>
      </c>
      <c r="Y15" s="203">
        <f t="shared" si="7"/>
        <v>2.0496224379719527E-2</v>
      </c>
      <c r="Z15" s="123">
        <f>'Data Sheet'!F424</f>
        <v>72</v>
      </c>
      <c r="AA15" s="124">
        <f>'Data Sheet'!F439</f>
        <v>1</v>
      </c>
      <c r="AB15" s="204">
        <f t="shared" si="8"/>
        <v>1.3888888888888888E-2</v>
      </c>
      <c r="AC15" s="133">
        <f>'Data Sheet'!F469</f>
        <v>999</v>
      </c>
      <c r="AD15" s="134">
        <f>'Data Sheet'!F484</f>
        <v>20</v>
      </c>
      <c r="AE15" s="204">
        <f t="shared" si="9"/>
        <v>2.002002002002002E-2</v>
      </c>
      <c r="AJ15"/>
      <c r="AK15"/>
      <c r="AL15"/>
      <c r="AM15"/>
      <c r="AN15"/>
      <c r="AO15"/>
      <c r="AP15"/>
      <c r="AQ15"/>
      <c r="AR15"/>
      <c r="AS15"/>
    </row>
    <row r="16" spans="1:90" ht="15.75" customHeight="1" thickBot="1" x14ac:dyDescent="0.35">
      <c r="A16" s="44" t="s">
        <v>8</v>
      </c>
      <c r="B16" s="66">
        <f>'Summary Statistics KPI 0'!B22</f>
        <v>25157</v>
      </c>
      <c r="C16" s="60">
        <f>'Summary Statistics KPI 0'!C22</f>
        <v>1759</v>
      </c>
      <c r="D16" s="60">
        <f>'Summary Statistics KPI 0'!E22</f>
        <v>1941</v>
      </c>
      <c r="E16" s="60">
        <f>'Summary Statistics KPI 0'!G22</f>
        <v>75</v>
      </c>
      <c r="F16" s="67">
        <f>'Summary Statistics KPI 0'!I22</f>
        <v>21532</v>
      </c>
      <c r="G16" s="147" t="s">
        <v>90</v>
      </c>
      <c r="H16" s="151" t="s">
        <v>90</v>
      </c>
      <c r="I16" s="123">
        <f>'Data Sheet'!F105</f>
        <v>1234</v>
      </c>
      <c r="J16" s="124">
        <f>'Data Sheet'!F120</f>
        <v>19568</v>
      </c>
      <c r="K16" s="203">
        <f t="shared" si="0"/>
        <v>0.96403586560252241</v>
      </c>
      <c r="L16" s="125">
        <f>'Data Sheet'!F165</f>
        <v>15204</v>
      </c>
      <c r="M16" s="203">
        <f t="shared" si="1"/>
        <v>0.70611183355006502</v>
      </c>
      <c r="N16" s="204">
        <f t="shared" si="10"/>
        <v>0.2579240320524574</v>
      </c>
      <c r="O16" s="125">
        <f>'Data Sheet'!F210</f>
        <v>14796</v>
      </c>
      <c r="P16" s="203">
        <f t="shared" si="11"/>
        <v>0.68716329184469627</v>
      </c>
      <c r="Q16" s="125">
        <f>'Data Sheet'!F255</f>
        <v>14796</v>
      </c>
      <c r="R16" s="203">
        <f t="shared" si="12"/>
        <v>0.68716329184469627</v>
      </c>
      <c r="S16" s="125">
        <f>'Data Sheet'!F300</f>
        <v>16307</v>
      </c>
      <c r="T16" s="203">
        <f t="shared" si="13"/>
        <v>0.75733791566041242</v>
      </c>
      <c r="U16" s="125">
        <f>'Data Sheet'!F345</f>
        <v>407</v>
      </c>
      <c r="V16" s="203">
        <f t="shared" si="14"/>
        <v>1.8902099201188929E-2</v>
      </c>
      <c r="W16" s="125">
        <f>'Data Sheet'!F375</f>
        <v>15286</v>
      </c>
      <c r="X16" s="125">
        <f>'Data Sheet'!F390</f>
        <v>462</v>
      </c>
      <c r="Y16" s="203">
        <f t="shared" si="7"/>
        <v>3.0223734135810545E-2</v>
      </c>
      <c r="Z16" s="123">
        <f>'Data Sheet'!F420</f>
        <v>1218</v>
      </c>
      <c r="AA16" s="124">
        <f>'Data Sheet'!F435</f>
        <v>44</v>
      </c>
      <c r="AB16" s="204">
        <f t="shared" si="8"/>
        <v>3.6124794745484398E-2</v>
      </c>
      <c r="AC16" s="133">
        <f>'Data Sheet'!F465</f>
        <v>16504</v>
      </c>
      <c r="AD16" s="134">
        <f>'Data Sheet'!F480</f>
        <v>506</v>
      </c>
      <c r="AE16" s="204">
        <f t="shared" si="9"/>
        <v>3.0659234125060591E-2</v>
      </c>
      <c r="AJ16"/>
      <c r="AK16"/>
      <c r="AL16"/>
      <c r="AM16"/>
      <c r="AN16"/>
      <c r="AO16"/>
      <c r="AP16"/>
      <c r="AQ16"/>
      <c r="AR16"/>
      <c r="AS16"/>
    </row>
    <row r="17" spans="1:90" ht="15.75" customHeight="1" thickBot="1" x14ac:dyDescent="0.35">
      <c r="A17" s="47" t="s">
        <v>16</v>
      </c>
      <c r="B17" s="66">
        <f>'Summary Statistics KPI 0'!B23</f>
        <v>1574</v>
      </c>
      <c r="C17" s="60">
        <f>'Summary Statistics KPI 0'!C23</f>
        <v>146</v>
      </c>
      <c r="D17" s="60">
        <f>'Summary Statistics KPI 0'!E23</f>
        <v>114</v>
      </c>
      <c r="E17" s="60">
        <f>'Summary Statistics KPI 0'!G23</f>
        <v>13</v>
      </c>
      <c r="F17" s="67">
        <f>'Summary Statistics KPI 0'!I23</f>
        <v>1327</v>
      </c>
      <c r="G17" s="147" t="s">
        <v>90</v>
      </c>
      <c r="H17" s="151" t="s">
        <v>90</v>
      </c>
      <c r="I17" s="123">
        <f>'Data Sheet'!F107</f>
        <v>82</v>
      </c>
      <c r="J17" s="124">
        <f>'Data Sheet'!F122</f>
        <v>1216</v>
      </c>
      <c r="K17" s="203">
        <f t="shared" si="0"/>
        <v>0.97670682730923697</v>
      </c>
      <c r="L17" s="125">
        <f>'Data Sheet'!F167</f>
        <v>1101</v>
      </c>
      <c r="M17" s="207">
        <f t="shared" si="1"/>
        <v>0.82969103240391862</v>
      </c>
      <c r="N17" s="204">
        <f t="shared" si="10"/>
        <v>0.14701579490531835</v>
      </c>
      <c r="O17" s="125">
        <f>'Data Sheet'!F212</f>
        <v>1091</v>
      </c>
      <c r="P17" s="207">
        <f t="shared" si="11"/>
        <v>0.82215523737754337</v>
      </c>
      <c r="Q17" s="125">
        <f>'Data Sheet'!F257</f>
        <v>1091</v>
      </c>
      <c r="R17" s="207">
        <f t="shared" si="12"/>
        <v>0.82215523737754337</v>
      </c>
      <c r="S17" s="125">
        <f>'Data Sheet'!F302</f>
        <v>1152</v>
      </c>
      <c r="T17" s="207">
        <f t="shared" si="13"/>
        <v>0.86812358703843251</v>
      </c>
      <c r="U17" s="125">
        <f>'Data Sheet'!F347</f>
        <v>28</v>
      </c>
      <c r="V17" s="207">
        <f t="shared" si="14"/>
        <v>2.110022607385079E-2</v>
      </c>
      <c r="W17" s="125">
        <f>'Data Sheet'!F377</f>
        <v>1101</v>
      </c>
      <c r="X17" s="125">
        <f>'Data Sheet'!F392</f>
        <v>30</v>
      </c>
      <c r="Y17" s="207">
        <f t="shared" si="7"/>
        <v>2.7247956403269755E-2</v>
      </c>
      <c r="Z17" s="123">
        <f>'Data Sheet'!F422</f>
        <v>99</v>
      </c>
      <c r="AA17" s="124">
        <f>'Data Sheet'!F437</f>
        <v>1</v>
      </c>
      <c r="AB17" s="208">
        <f t="shared" si="8"/>
        <v>1.0101010101010102E-2</v>
      </c>
      <c r="AC17" s="133">
        <f>'Data Sheet'!F467</f>
        <v>1200</v>
      </c>
      <c r="AD17" s="134">
        <f>'Data Sheet'!F482</f>
        <v>31</v>
      </c>
      <c r="AE17" s="208">
        <f t="shared" si="9"/>
        <v>2.5833333333333333E-2</v>
      </c>
      <c r="AJ17"/>
      <c r="AK17"/>
      <c r="AL17"/>
      <c r="AM17"/>
      <c r="AN17"/>
      <c r="AO17"/>
      <c r="AP17"/>
      <c r="AQ17"/>
      <c r="AR17"/>
      <c r="AS17"/>
      <c r="CJ17" s="116"/>
      <c r="CK17" s="116"/>
      <c r="CL17" s="116"/>
    </row>
    <row r="18" spans="1:90" s="116" customFormat="1" ht="15.75" customHeight="1" thickBot="1" x14ac:dyDescent="0.35">
      <c r="A18" s="106" t="s">
        <v>54</v>
      </c>
      <c r="B18" s="80">
        <f>('Summary Statistics KPI 0'!B24)</f>
        <v>319308</v>
      </c>
      <c r="C18" s="81">
        <f>('Summary Statistics KPI 0'!C24)</f>
        <v>22617</v>
      </c>
      <c r="D18" s="81">
        <f>('Summary Statistics KPI 0'!E24)</f>
        <v>25646</v>
      </c>
      <c r="E18" s="81">
        <f>('Summary Statistics KPI 0'!G24)</f>
        <v>3562</v>
      </c>
      <c r="F18" s="153">
        <f>('Summary Statistics KPI 0'!I24)</f>
        <v>274607</v>
      </c>
      <c r="G18" s="154" t="s">
        <v>90</v>
      </c>
      <c r="H18" s="155" t="s">
        <v>90</v>
      </c>
      <c r="I18" s="128">
        <f>SUM(I4:I17)</f>
        <v>9884</v>
      </c>
      <c r="J18" s="127">
        <f>SUM(J4:J17)</f>
        <v>250727</v>
      </c>
      <c r="K18" s="107">
        <f t="shared" ref="K18" si="15">J18/(F18-I18)</f>
        <v>0.94712964117209308</v>
      </c>
      <c r="L18" s="126">
        <f>SUM(L4:L17)</f>
        <v>201220</v>
      </c>
      <c r="M18" s="107">
        <f t="shared" ref="M18" si="16">L18/F18</f>
        <v>0.73275626622773637</v>
      </c>
      <c r="N18" s="114">
        <f t="shared" si="10"/>
        <v>0.21437337494435671</v>
      </c>
      <c r="O18" s="128">
        <f>SUM(O4:O17)</f>
        <v>196918</v>
      </c>
      <c r="P18" s="107">
        <f t="shared" si="3"/>
        <v>0.71709024169085278</v>
      </c>
      <c r="Q18" s="126">
        <f>SUM(Q4:Q17)</f>
        <v>196963</v>
      </c>
      <c r="R18" s="107">
        <f t="shared" si="4"/>
        <v>0.7172541122404017</v>
      </c>
      <c r="S18" s="126">
        <f>SUM(S4:S17)</f>
        <v>211358</v>
      </c>
      <c r="T18" s="107">
        <f t="shared" si="5"/>
        <v>0.76967448025724039</v>
      </c>
      <c r="U18" s="126">
        <f>SUM(U4:U17)</f>
        <v>5752</v>
      </c>
      <c r="V18" s="107">
        <f t="shared" si="6"/>
        <v>2.094629780012891E-2</v>
      </c>
      <c r="W18" s="126">
        <f>SUM(W4:W17)</f>
        <v>204752</v>
      </c>
      <c r="X18" s="127">
        <f>SUM(X4:X17)</f>
        <v>6565</v>
      </c>
      <c r="Y18" s="107">
        <f t="shared" ref="Y18" si="17">X18/W18</f>
        <v>3.2063178870047671E-2</v>
      </c>
      <c r="Z18" s="129">
        <f>SUM(Z4:Z17)</f>
        <v>15886</v>
      </c>
      <c r="AA18" s="130">
        <f>SUM(AA4:AA17)</f>
        <v>383</v>
      </c>
      <c r="AB18" s="107">
        <f t="shared" si="8"/>
        <v>2.410927861009694E-2</v>
      </c>
      <c r="AC18" s="131">
        <f>SUM(AC4:AC17)</f>
        <v>220638</v>
      </c>
      <c r="AD18" s="132">
        <f>SUM(AD4:AD17)</f>
        <v>6948</v>
      </c>
      <c r="AE18" s="107">
        <f t="shared" ref="AE18" si="18">AD18/AC18</f>
        <v>3.1490495744160116E-2</v>
      </c>
      <c r="AF18" s="115"/>
      <c r="AG18" s="115"/>
      <c r="AH18" s="115"/>
      <c r="AI18" s="11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J19"/>
      <c r="AK19"/>
      <c r="AL19"/>
      <c r="AM19"/>
      <c r="AN19"/>
      <c r="AO19"/>
      <c r="AP19"/>
      <c r="AQ19"/>
      <c r="AR19"/>
      <c r="AS19"/>
    </row>
    <row r="20" spans="1:90" x14ac:dyDescent="0.25">
      <c r="L20" s="1"/>
      <c r="AJ20"/>
      <c r="AK20"/>
      <c r="AL20"/>
      <c r="AM20"/>
      <c r="AN20"/>
      <c r="AO20"/>
      <c r="AP20"/>
      <c r="AQ20"/>
      <c r="AR20"/>
      <c r="AS20"/>
    </row>
    <row r="21" spans="1:90" x14ac:dyDescent="0.25">
      <c r="L21" s="1"/>
      <c r="M21" s="35"/>
      <c r="N21" s="35"/>
      <c r="R21" s="35"/>
      <c r="AJ21"/>
      <c r="AK21"/>
      <c r="AL21"/>
      <c r="AM21"/>
      <c r="AN21"/>
      <c r="AO21"/>
      <c r="AP21"/>
      <c r="AQ21"/>
      <c r="AR21"/>
      <c r="AS21"/>
    </row>
    <row r="22" spans="1:90" x14ac:dyDescent="0.25">
      <c r="L22" s="1"/>
      <c r="M22" s="35"/>
      <c r="N22" s="35"/>
      <c r="R22" s="35"/>
      <c r="AJ22"/>
      <c r="AK22"/>
      <c r="AL22"/>
      <c r="AM22"/>
      <c r="AN22"/>
      <c r="AO22"/>
      <c r="AP22"/>
      <c r="AQ22"/>
      <c r="AR22"/>
      <c r="AS22"/>
    </row>
    <row r="23" spans="1:90" x14ac:dyDescent="0.25">
      <c r="J23" s="104"/>
      <c r="L23" s="1"/>
      <c r="M23" s="35"/>
      <c r="N23" s="35"/>
      <c r="R23" s="35"/>
      <c r="AJ23"/>
      <c r="AK23"/>
      <c r="AL23"/>
      <c r="AM23"/>
      <c r="AN23"/>
      <c r="AO23"/>
      <c r="AP23"/>
      <c r="AQ23"/>
      <c r="AR23"/>
      <c r="AS23"/>
    </row>
    <row r="24" spans="1:90" x14ac:dyDescent="0.25">
      <c r="J24" s="1"/>
      <c r="AJ24"/>
      <c r="AK24"/>
      <c r="AL24"/>
      <c r="AM24"/>
      <c r="AN24"/>
      <c r="AO24"/>
      <c r="AP24"/>
      <c r="AQ24"/>
      <c r="AR24"/>
      <c r="AS24"/>
    </row>
    <row r="25" spans="1:90" x14ac:dyDescent="0.25">
      <c r="AJ25"/>
      <c r="AK25"/>
      <c r="AL25"/>
      <c r="AM25"/>
      <c r="AN25"/>
      <c r="AO25"/>
      <c r="AP25"/>
      <c r="AQ25"/>
      <c r="AR25"/>
      <c r="AS25"/>
    </row>
    <row r="26" spans="1:90" x14ac:dyDescent="0.25">
      <c r="H26" s="13"/>
      <c r="J26" s="1"/>
      <c r="K26"/>
      <c r="AJ26"/>
      <c r="AK26"/>
      <c r="AL26"/>
      <c r="AM26"/>
      <c r="AN26"/>
      <c r="AO26"/>
      <c r="AP26"/>
      <c r="AQ26"/>
      <c r="AR26"/>
      <c r="AS26"/>
    </row>
    <row r="27" spans="1:90" x14ac:dyDescent="0.25">
      <c r="J27" s="1"/>
      <c r="K27"/>
      <c r="AJ27"/>
      <c r="AK27"/>
      <c r="AL27"/>
      <c r="AM27"/>
      <c r="AN27"/>
      <c r="AO27"/>
      <c r="AP27"/>
      <c r="AQ27"/>
      <c r="AR27"/>
      <c r="AS27"/>
    </row>
    <row r="28" spans="1:90" x14ac:dyDescent="0.25">
      <c r="AJ28"/>
      <c r="AK28"/>
      <c r="AL28"/>
      <c r="AM28"/>
      <c r="AN28"/>
      <c r="AO28"/>
      <c r="AP28"/>
      <c r="AQ28"/>
      <c r="AR28"/>
      <c r="AS28"/>
    </row>
  </sheetData>
  <sortState ref="A5:AE17">
    <sortCondition ref="A5:A17"/>
  </sortState>
  <mergeCells count="21">
    <mergeCell ref="Z1:AB1"/>
    <mergeCell ref="AC1:AE1"/>
    <mergeCell ref="S1:T1"/>
    <mergeCell ref="U1:V1"/>
    <mergeCell ref="W1:Y1"/>
    <mergeCell ref="S2:T2"/>
    <mergeCell ref="U2:V2"/>
    <mergeCell ref="W2:Y2"/>
    <mergeCell ref="Z2:AB2"/>
    <mergeCell ref="AC2:AE2"/>
    <mergeCell ref="Q1:R1"/>
    <mergeCell ref="I1:K1"/>
    <mergeCell ref="L1:M1"/>
    <mergeCell ref="B1:F1"/>
    <mergeCell ref="O1:P1"/>
    <mergeCell ref="G1:H1"/>
    <mergeCell ref="B2:F2"/>
    <mergeCell ref="I2:K2"/>
    <mergeCell ref="L2:M2"/>
    <mergeCell ref="O2:P2"/>
    <mergeCell ref="Q2:R2"/>
  </mergeCells>
  <phoneticPr fontId="3" type="noConversion"/>
  <pageMargins left="0.23622047244094491" right="0.19685039370078741" top="1.299212598425197" bottom="0.98425196850393704" header="0.51181102362204722" footer="0.51181102362204722"/>
  <pageSetup paperSize="9" scale="51" orientation="landscape" r:id="rId1"/>
  <headerFooter alignWithMargins="0">
    <oddHeader>&amp;CDiabetic Retinopathy Screening - &amp;A</oddHeader>
    <oddFooter>&amp;C&amp;Z&amp;F</oddFooter>
  </headerFooter>
  <ignoredErrors>
    <ignoredError sqref="K18 P18 R18 T18 V18 Y18 AB1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20"/>
  <sheetViews>
    <sheetView workbookViewId="0">
      <selection activeCell="W4" sqref="W4"/>
    </sheetView>
  </sheetViews>
  <sheetFormatPr defaultRowHeight="12.5" x14ac:dyDescent="0.25"/>
  <cols>
    <col min="1" max="1" width="25.6328125" customWidth="1"/>
    <col min="2" max="2" width="10.36328125" hidden="1" customWidth="1"/>
    <col min="3" max="3" width="10.54296875" hidden="1" customWidth="1"/>
    <col min="4" max="4" width="11.54296875" hidden="1" customWidth="1"/>
    <col min="5" max="6" width="9.36328125" hidden="1" customWidth="1"/>
    <col min="7" max="7" width="9.453125" customWidth="1"/>
    <col min="8" max="9" width="9.453125" hidden="1" customWidth="1"/>
    <col min="10" max="10" width="9.453125" style="1" hidden="1" customWidth="1"/>
    <col min="11" max="12" width="9.453125" hidden="1" customWidth="1"/>
    <col min="13" max="13" width="9.453125" style="1" hidden="1" customWidth="1"/>
    <col min="14" max="15" width="9.453125" hidden="1" customWidth="1"/>
    <col min="16" max="16" width="9.453125" style="1" hidden="1" customWidth="1"/>
    <col min="17" max="20" width="9.453125" customWidth="1"/>
    <col min="21" max="21" width="9.453125" style="1" customWidth="1"/>
    <col min="22" max="42" width="9.36328125" style="8"/>
  </cols>
  <sheetData>
    <row r="1" spans="1:42" ht="39" customHeight="1" thickBot="1" x14ac:dyDescent="0.3">
      <c r="B1" s="2" t="s">
        <v>0</v>
      </c>
      <c r="C1" s="3"/>
      <c r="D1" s="3"/>
      <c r="E1" s="3"/>
      <c r="F1" s="3"/>
      <c r="G1" s="20"/>
      <c r="H1" s="260" t="s">
        <v>27</v>
      </c>
      <c r="I1" s="261"/>
      <c r="J1" s="262"/>
      <c r="K1" s="253" t="s">
        <v>38</v>
      </c>
      <c r="L1" s="242"/>
      <c r="M1" s="243"/>
      <c r="N1" s="253" t="s">
        <v>31</v>
      </c>
      <c r="O1" s="242"/>
      <c r="P1" s="243"/>
      <c r="Q1" s="253" t="s">
        <v>39</v>
      </c>
      <c r="R1" s="242"/>
      <c r="S1" s="243"/>
      <c r="T1" s="253" t="s">
        <v>37</v>
      </c>
      <c r="U1" s="243"/>
    </row>
    <row r="2" spans="1:42" ht="39" customHeight="1" thickBot="1" x14ac:dyDescent="0.3">
      <c r="A2" s="259" t="s">
        <v>93</v>
      </c>
      <c r="B2" s="259"/>
      <c r="C2" s="259"/>
      <c r="D2" s="259"/>
      <c r="E2" s="259"/>
      <c r="F2" s="259"/>
      <c r="G2" s="259"/>
      <c r="H2" s="39"/>
      <c r="I2" s="39"/>
      <c r="J2" s="120"/>
      <c r="K2" s="122"/>
      <c r="L2" s="121"/>
      <c r="M2" s="122"/>
      <c r="N2" s="122"/>
      <c r="O2" s="121"/>
      <c r="P2" s="120"/>
      <c r="Q2" s="256" t="s">
        <v>1171</v>
      </c>
      <c r="R2" s="257"/>
      <c r="S2" s="257"/>
      <c r="T2" s="257"/>
      <c r="U2" s="258"/>
      <c r="AP2"/>
    </row>
    <row r="3" spans="1:42" s="183" customFormat="1" ht="132.75" customHeight="1" thickBot="1" x14ac:dyDescent="0.3">
      <c r="A3" s="169" t="s">
        <v>13</v>
      </c>
      <c r="B3" s="177" t="s">
        <v>1</v>
      </c>
      <c r="C3" s="178" t="s">
        <v>9</v>
      </c>
      <c r="D3" s="178" t="s">
        <v>14</v>
      </c>
      <c r="E3" s="178" t="s">
        <v>10</v>
      </c>
      <c r="F3" s="179" t="s">
        <v>11</v>
      </c>
      <c r="G3" s="180" t="s">
        <v>36</v>
      </c>
      <c r="H3" s="180" t="s">
        <v>28</v>
      </c>
      <c r="I3" s="165" t="s">
        <v>52</v>
      </c>
      <c r="J3" s="174" t="s">
        <v>61</v>
      </c>
      <c r="K3" s="180" t="s">
        <v>29</v>
      </c>
      <c r="L3" s="165" t="s">
        <v>30</v>
      </c>
      <c r="M3" s="174" t="s">
        <v>62</v>
      </c>
      <c r="N3" s="180" t="s">
        <v>32</v>
      </c>
      <c r="O3" s="165" t="s">
        <v>76</v>
      </c>
      <c r="P3" s="174" t="s">
        <v>63</v>
      </c>
      <c r="Q3" s="180" t="s">
        <v>33</v>
      </c>
      <c r="R3" s="165" t="s">
        <v>34</v>
      </c>
      <c r="S3" s="181" t="s">
        <v>35</v>
      </c>
      <c r="T3" s="180" t="s">
        <v>75</v>
      </c>
      <c r="U3" s="174" t="s">
        <v>64</v>
      </c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</row>
    <row r="4" spans="1:42" ht="15.75" customHeight="1" thickBot="1" x14ac:dyDescent="0.35">
      <c r="A4" s="48" t="s">
        <v>15</v>
      </c>
      <c r="B4" s="88">
        <v>20730</v>
      </c>
      <c r="C4" s="89">
        <v>1531</v>
      </c>
      <c r="D4" s="89">
        <v>1400</v>
      </c>
      <c r="E4" s="89">
        <v>11</v>
      </c>
      <c r="F4" s="90">
        <v>17810</v>
      </c>
      <c r="G4" s="135">
        <f>'Data Sheet'!F636</f>
        <v>18864</v>
      </c>
      <c r="H4" s="136">
        <v>13384</v>
      </c>
      <c r="I4" s="136">
        <v>641</v>
      </c>
      <c r="J4" s="87">
        <f t="shared" ref="J4:J17" si="0">I4/H4</f>
        <v>4.789300657501494E-2</v>
      </c>
      <c r="K4" s="136">
        <v>2313</v>
      </c>
      <c r="L4" s="136">
        <v>91</v>
      </c>
      <c r="M4" s="87">
        <f t="shared" ref="M4:M17" si="1">L4/K4</f>
        <v>3.9342844790315606E-2</v>
      </c>
      <c r="N4" s="136">
        <v>15697</v>
      </c>
      <c r="O4" s="136">
        <v>732</v>
      </c>
      <c r="P4" s="87">
        <f t="shared" ref="P4" si="2">O4/N4</f>
        <v>4.6633114607886855E-2</v>
      </c>
      <c r="Q4" s="135">
        <f>'Data Sheet'!F501</f>
        <v>155</v>
      </c>
      <c r="R4" s="135">
        <f>'Data Sheet'!F516</f>
        <v>4</v>
      </c>
      <c r="S4" s="135">
        <f>'Data Sheet'!F531</f>
        <v>3</v>
      </c>
      <c r="T4" s="137">
        <f>'Data Sheet'!F576</f>
        <v>18236</v>
      </c>
      <c r="U4" s="209">
        <f>'Data Sheet'!F651/100</f>
        <v>0.96920000000000006</v>
      </c>
    </row>
    <row r="5" spans="1:42" ht="15.75" customHeight="1" thickBot="1" x14ac:dyDescent="0.35">
      <c r="A5" s="44" t="s">
        <v>2</v>
      </c>
      <c r="B5" s="4">
        <v>6405</v>
      </c>
      <c r="C5" s="5">
        <v>787</v>
      </c>
      <c r="D5" s="5">
        <v>1054</v>
      </c>
      <c r="E5" s="5">
        <v>59</v>
      </c>
      <c r="F5" s="6">
        <v>4623</v>
      </c>
      <c r="G5" s="135">
        <f>'Data Sheet'!F637</f>
        <v>5544</v>
      </c>
      <c r="H5" s="138">
        <v>3230</v>
      </c>
      <c r="I5" s="138">
        <v>119</v>
      </c>
      <c r="J5" s="84">
        <f t="shared" si="0"/>
        <v>3.6842105263157891E-2</v>
      </c>
      <c r="K5" s="138">
        <v>288</v>
      </c>
      <c r="L5" s="138">
        <v>0</v>
      </c>
      <c r="M5" s="84">
        <f t="shared" si="1"/>
        <v>0</v>
      </c>
      <c r="N5" s="138">
        <v>3518</v>
      </c>
      <c r="O5" s="138">
        <v>119</v>
      </c>
      <c r="P5" s="84">
        <f t="shared" ref="P5:P18" si="3">O5/N5</f>
        <v>3.3826037521318929E-2</v>
      </c>
      <c r="Q5" s="135">
        <f>'Data Sheet'!F502</f>
        <v>126</v>
      </c>
      <c r="R5" s="135">
        <f>'Data Sheet'!F517</f>
        <v>11</v>
      </c>
      <c r="S5" s="135">
        <f>'Data Sheet'!F532</f>
        <v>8</v>
      </c>
      <c r="T5" s="137">
        <f>'Data Sheet'!F577</f>
        <v>4025</v>
      </c>
      <c r="U5" s="209">
        <f>'Data Sheet'!F652/100</f>
        <v>0.73129999999999995</v>
      </c>
    </row>
    <row r="6" spans="1:42" ht="15.75" customHeight="1" thickBot="1" x14ac:dyDescent="0.35">
      <c r="A6" s="44" t="s">
        <v>1147</v>
      </c>
      <c r="B6" s="4">
        <v>20332</v>
      </c>
      <c r="C6" s="5">
        <v>3193</v>
      </c>
      <c r="D6" s="5">
        <v>962</v>
      </c>
      <c r="E6" s="5">
        <v>186</v>
      </c>
      <c r="F6" s="6">
        <v>16363</v>
      </c>
      <c r="G6" s="135">
        <f>'Data Sheet'!F648</f>
        <v>8147</v>
      </c>
      <c r="H6" s="138">
        <v>12434</v>
      </c>
      <c r="I6" s="138">
        <v>610</v>
      </c>
      <c r="J6" s="84">
        <f t="shared" si="0"/>
        <v>4.905903168730899E-2</v>
      </c>
      <c r="K6" s="138">
        <v>1274</v>
      </c>
      <c r="L6" s="138">
        <v>31</v>
      </c>
      <c r="M6" s="84">
        <f t="shared" si="1"/>
        <v>2.4332810047095761E-2</v>
      </c>
      <c r="N6" s="138">
        <v>13708</v>
      </c>
      <c r="O6" s="138">
        <v>641</v>
      </c>
      <c r="P6" s="84">
        <f t="shared" si="3"/>
        <v>4.6761015465421649E-2</v>
      </c>
      <c r="Q6" s="135">
        <f>'Data Sheet'!F513</f>
        <v>56</v>
      </c>
      <c r="R6" s="135">
        <f>'Data Sheet'!F528</f>
        <v>7</v>
      </c>
      <c r="S6" s="135">
        <f>'Data Sheet'!F543</f>
        <v>7</v>
      </c>
      <c r="T6" s="137">
        <f>'Data Sheet'!F588</f>
        <v>8027</v>
      </c>
      <c r="U6" s="209">
        <f>'Data Sheet'!F663/100</f>
        <v>0.98549999999999993</v>
      </c>
    </row>
    <row r="7" spans="1:42" ht="15.75" customHeight="1" thickBot="1" x14ac:dyDescent="0.35">
      <c r="A7" s="45" t="s">
        <v>3</v>
      </c>
      <c r="B7" s="4">
        <v>8329</v>
      </c>
      <c r="C7" s="5">
        <v>849</v>
      </c>
      <c r="D7" s="5">
        <v>465</v>
      </c>
      <c r="E7" s="5">
        <v>146</v>
      </c>
      <c r="F7" s="6">
        <v>7161</v>
      </c>
      <c r="G7" s="135">
        <f>'Data Sheet'!F638</f>
        <v>17097</v>
      </c>
      <c r="H7" s="138">
        <v>6692</v>
      </c>
      <c r="I7" s="138">
        <v>86</v>
      </c>
      <c r="J7" s="84">
        <f t="shared" si="0"/>
        <v>1.2851165570830842E-2</v>
      </c>
      <c r="K7" s="138">
        <v>97</v>
      </c>
      <c r="L7" s="138">
        <v>10</v>
      </c>
      <c r="M7" s="84">
        <f t="shared" si="1"/>
        <v>0.10309278350515463</v>
      </c>
      <c r="N7" s="138">
        <v>6789</v>
      </c>
      <c r="O7" s="138">
        <v>96</v>
      </c>
      <c r="P7" s="84">
        <f t="shared" si="3"/>
        <v>1.4140521431727796E-2</v>
      </c>
      <c r="Q7" s="135">
        <f>'Data Sheet'!F503</f>
        <v>115</v>
      </c>
      <c r="R7" s="135">
        <f>'Data Sheet'!F518</f>
        <v>6</v>
      </c>
      <c r="S7" s="135">
        <f>'Data Sheet'!F533</f>
        <v>6</v>
      </c>
      <c r="T7" s="137">
        <f>'Data Sheet'!F578</f>
        <v>16170</v>
      </c>
      <c r="U7" s="209">
        <f>'Data Sheet'!F653/100</f>
        <v>0.95400000000000007</v>
      </c>
    </row>
    <row r="8" spans="1:42" ht="15.75" customHeight="1" thickBot="1" x14ac:dyDescent="0.35">
      <c r="A8" s="44" t="s">
        <v>1146</v>
      </c>
      <c r="B8" s="4">
        <v>972</v>
      </c>
      <c r="C8" s="5">
        <v>172</v>
      </c>
      <c r="D8" s="5">
        <v>49</v>
      </c>
      <c r="E8" s="5">
        <v>12</v>
      </c>
      <c r="F8" s="6">
        <v>763</v>
      </c>
      <c r="G8" s="135">
        <f>'Data Sheet'!F646</f>
        <v>13282</v>
      </c>
      <c r="H8" s="138">
        <v>677</v>
      </c>
      <c r="I8" s="138">
        <v>42</v>
      </c>
      <c r="J8" s="84">
        <f t="shared" si="0"/>
        <v>6.2038404726735601E-2</v>
      </c>
      <c r="K8" s="138">
        <v>1</v>
      </c>
      <c r="L8" s="138">
        <v>0</v>
      </c>
      <c r="M8" s="84">
        <f t="shared" si="1"/>
        <v>0</v>
      </c>
      <c r="N8" s="138">
        <v>678</v>
      </c>
      <c r="O8" s="138">
        <v>42</v>
      </c>
      <c r="P8" s="84">
        <f t="shared" si="3"/>
        <v>6.1946902654867256E-2</v>
      </c>
      <c r="Q8" s="135">
        <f>'Data Sheet'!F511</f>
        <v>118</v>
      </c>
      <c r="R8" s="135">
        <f>'Data Sheet'!F526</f>
        <v>21</v>
      </c>
      <c r="S8" s="135">
        <f>'Data Sheet'!F541</f>
        <v>14</v>
      </c>
      <c r="T8" s="137">
        <f>'Data Sheet'!F586</f>
        <v>6562</v>
      </c>
      <c r="U8" s="209">
        <f>'Data Sheet'!F661/100</f>
        <v>0.51</v>
      </c>
    </row>
    <row r="9" spans="1:42" s="10" customFormat="1" ht="15.75" customHeight="1" thickBot="1" x14ac:dyDescent="0.35">
      <c r="A9" s="44" t="s">
        <v>1145</v>
      </c>
      <c r="B9" s="4">
        <v>56749</v>
      </c>
      <c r="C9" s="5">
        <v>5856</v>
      </c>
      <c r="D9" s="5">
        <v>1744</v>
      </c>
      <c r="E9" s="5">
        <v>1611</v>
      </c>
      <c r="F9" s="6">
        <v>50760</v>
      </c>
      <c r="G9" s="135">
        <f>'Data Sheet'!F642</f>
        <v>21933</v>
      </c>
      <c r="H9" s="138">
        <v>36982</v>
      </c>
      <c r="I9" s="138">
        <v>958</v>
      </c>
      <c r="J9" s="84">
        <f t="shared" si="0"/>
        <v>2.5904494078200207E-2</v>
      </c>
      <c r="K9" s="138">
        <v>2764</v>
      </c>
      <c r="L9" s="138">
        <v>10</v>
      </c>
      <c r="M9" s="84">
        <f t="shared" si="1"/>
        <v>3.6179450072358899E-3</v>
      </c>
      <c r="N9" s="138">
        <v>39746</v>
      </c>
      <c r="O9" s="138">
        <v>968</v>
      </c>
      <c r="P9" s="84">
        <f t="shared" si="3"/>
        <v>2.4354652040456903E-2</v>
      </c>
      <c r="Q9" s="135">
        <f>'Data Sheet'!F507</f>
        <v>250</v>
      </c>
      <c r="R9" s="135">
        <f>'Data Sheet'!F522</f>
        <v>13</v>
      </c>
      <c r="S9" s="135">
        <f>'Data Sheet'!F537</f>
        <v>13</v>
      </c>
      <c r="T9" s="137">
        <f>'Data Sheet'!F582</f>
        <v>14684</v>
      </c>
      <c r="U9" s="209">
        <f>'Data Sheet'!F657/100</f>
        <v>0.6876000000000001</v>
      </c>
      <c r="V9" s="8"/>
      <c r="W9" s="8"/>
      <c r="X9" s="8"/>
      <c r="Y9" s="8"/>
      <c r="Z9" s="36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ht="15.75" customHeight="1" thickBot="1" x14ac:dyDescent="0.35">
      <c r="A10" s="44" t="s">
        <v>1149</v>
      </c>
      <c r="B10" s="4">
        <v>18157</v>
      </c>
      <c r="C10" s="5">
        <v>2176</v>
      </c>
      <c r="D10" s="5">
        <v>514</v>
      </c>
      <c r="E10" s="5">
        <v>446</v>
      </c>
      <c r="F10" s="6">
        <v>15913</v>
      </c>
      <c r="G10" s="135">
        <f>'Data Sheet'!F639</f>
        <v>49068</v>
      </c>
      <c r="H10" s="138">
        <v>11234</v>
      </c>
      <c r="I10" s="138">
        <v>460</v>
      </c>
      <c r="J10" s="84">
        <f t="shared" si="0"/>
        <v>4.094712479971515E-2</v>
      </c>
      <c r="K10" s="138">
        <v>1748</v>
      </c>
      <c r="L10" s="138">
        <v>41</v>
      </c>
      <c r="M10" s="84">
        <f t="shared" si="1"/>
        <v>2.345537757437071E-2</v>
      </c>
      <c r="N10" s="138">
        <v>12982</v>
      </c>
      <c r="O10" s="138">
        <v>501</v>
      </c>
      <c r="P10" s="84">
        <f t="shared" si="3"/>
        <v>3.8591896472038208E-2</v>
      </c>
      <c r="Q10" s="135">
        <f>'Data Sheet'!F504</f>
        <v>302</v>
      </c>
      <c r="R10" s="135">
        <f>'Data Sheet'!F519</f>
        <v>32</v>
      </c>
      <c r="S10" s="135">
        <f>'Data Sheet'!F534</f>
        <v>35</v>
      </c>
      <c r="T10" s="137">
        <f>'Data Sheet'!F579</f>
        <v>20809</v>
      </c>
      <c r="U10" s="209">
        <f>'Data Sheet'!F654/100</f>
        <v>0.42670000000000002</v>
      </c>
      <c r="X10" s="36"/>
      <c r="Z10" s="36"/>
    </row>
    <row r="11" spans="1:42" ht="15.75" customHeight="1" thickBot="1" x14ac:dyDescent="0.35">
      <c r="A11" s="44" t="s">
        <v>4</v>
      </c>
      <c r="B11" s="4">
        <v>14036</v>
      </c>
      <c r="C11" s="5">
        <v>1064</v>
      </c>
      <c r="D11" s="5">
        <v>321</v>
      </c>
      <c r="E11" s="5">
        <v>252</v>
      </c>
      <c r="F11" s="6">
        <v>12903</v>
      </c>
      <c r="G11" s="135">
        <f>'Data Sheet'!F640</f>
        <v>12857</v>
      </c>
      <c r="H11" s="138">
        <v>9386</v>
      </c>
      <c r="I11" s="138">
        <v>363</v>
      </c>
      <c r="J11" s="84">
        <f t="shared" si="0"/>
        <v>3.8674621777114851E-2</v>
      </c>
      <c r="K11" s="138">
        <v>1643</v>
      </c>
      <c r="L11" s="138">
        <v>36</v>
      </c>
      <c r="M11" s="84">
        <f t="shared" si="1"/>
        <v>2.1911138161898967E-2</v>
      </c>
      <c r="N11" s="138">
        <v>11029</v>
      </c>
      <c r="O11" s="138">
        <v>399</v>
      </c>
      <c r="P11" s="84">
        <f t="shared" si="3"/>
        <v>3.6177350621089857E-2</v>
      </c>
      <c r="Q11" s="135">
        <f>'Data Sheet'!F505</f>
        <v>288</v>
      </c>
      <c r="R11" s="135">
        <f>'Data Sheet'!F520</f>
        <v>14</v>
      </c>
      <c r="S11" s="135">
        <f>'Data Sheet'!F535</f>
        <v>15</v>
      </c>
      <c r="T11" s="137">
        <f>'Data Sheet'!F580</f>
        <v>8157</v>
      </c>
      <c r="U11" s="209">
        <f>'Data Sheet'!F655/100</f>
        <v>0.64419999999999999</v>
      </c>
    </row>
    <row r="12" spans="1:42" ht="15.75" customHeight="1" thickBot="1" x14ac:dyDescent="0.35">
      <c r="A12" s="46" t="s">
        <v>5</v>
      </c>
      <c r="B12" s="43">
        <v>25009</v>
      </c>
      <c r="C12" s="5">
        <v>1379</v>
      </c>
      <c r="D12" s="5">
        <v>1662</v>
      </c>
      <c r="E12" s="5">
        <v>189</v>
      </c>
      <c r="F12" s="6">
        <v>22157</v>
      </c>
      <c r="G12" s="135">
        <f>'Data Sheet'!F641</f>
        <v>22790</v>
      </c>
      <c r="H12" s="138">
        <v>17281</v>
      </c>
      <c r="I12" s="138">
        <v>541</v>
      </c>
      <c r="J12" s="139">
        <f t="shared" si="0"/>
        <v>3.1306058677159888E-2</v>
      </c>
      <c r="K12" s="138">
        <v>894</v>
      </c>
      <c r="L12" s="138">
        <v>28</v>
      </c>
      <c r="M12" s="139">
        <f t="shared" si="1"/>
        <v>3.1319910514541388E-2</v>
      </c>
      <c r="N12" s="138">
        <v>18175</v>
      </c>
      <c r="O12" s="138">
        <v>569</v>
      </c>
      <c r="P12" s="139">
        <f t="shared" si="3"/>
        <v>3.1306740027510313E-2</v>
      </c>
      <c r="Q12" s="135">
        <f>'Data Sheet'!F506</f>
        <v>243</v>
      </c>
      <c r="R12" s="135">
        <f>'Data Sheet'!F521</f>
        <v>9</v>
      </c>
      <c r="S12" s="135">
        <f>'Data Sheet'!F536</f>
        <v>5</v>
      </c>
      <c r="T12" s="137">
        <f>'Data Sheet'!F581</f>
        <v>18211</v>
      </c>
      <c r="U12" s="209">
        <f>'Data Sheet'!F656/100</f>
        <v>0.80279999999999996</v>
      </c>
    </row>
    <row r="13" spans="1:42" ht="15.75" customHeight="1" thickBot="1" x14ac:dyDescent="0.35">
      <c r="A13" s="44" t="s">
        <v>6</v>
      </c>
      <c r="B13" s="4">
        <v>28536</v>
      </c>
      <c r="C13" s="5">
        <v>2320</v>
      </c>
      <c r="D13" s="5">
        <v>1113</v>
      </c>
      <c r="E13" s="5">
        <v>653</v>
      </c>
      <c r="F13" s="6">
        <v>25756</v>
      </c>
      <c r="G13" s="135">
        <f>'Data Sheet'!F644</f>
        <v>31277</v>
      </c>
      <c r="H13" s="138">
        <v>18199</v>
      </c>
      <c r="I13" s="138">
        <v>760</v>
      </c>
      <c r="J13" s="84">
        <f t="shared" si="0"/>
        <v>4.1760536293202921E-2</v>
      </c>
      <c r="K13" s="138">
        <v>1371</v>
      </c>
      <c r="L13" s="138">
        <v>79</v>
      </c>
      <c r="M13" s="84">
        <f t="shared" si="1"/>
        <v>5.7622173595915392E-2</v>
      </c>
      <c r="N13" s="138">
        <v>19570</v>
      </c>
      <c r="O13" s="138">
        <v>839</v>
      </c>
      <c r="P13" s="84">
        <f t="shared" si="3"/>
        <v>4.2871742462953499E-2</v>
      </c>
      <c r="Q13" s="135">
        <f>'Data Sheet'!F509</f>
        <v>107</v>
      </c>
      <c r="R13" s="135">
        <f>'Data Sheet'!F524</f>
        <v>9</v>
      </c>
      <c r="S13" s="135">
        <f>'Data Sheet'!F539</f>
        <v>5</v>
      </c>
      <c r="T13" s="137">
        <f>'Data Sheet'!F584</f>
        <v>24094</v>
      </c>
      <c r="U13" s="209">
        <f>'Data Sheet'!F659/100</f>
        <v>0.7722</v>
      </c>
    </row>
    <row r="14" spans="1:42" ht="15.75" customHeight="1" thickBot="1" x14ac:dyDescent="0.35">
      <c r="A14" s="44" t="s">
        <v>7</v>
      </c>
      <c r="B14" s="4">
        <v>14651</v>
      </c>
      <c r="C14" s="5">
        <v>1614</v>
      </c>
      <c r="D14" s="5">
        <v>608</v>
      </c>
      <c r="E14" s="5">
        <v>129</v>
      </c>
      <c r="F14" s="6">
        <v>12558</v>
      </c>
      <c r="G14" s="135">
        <f>'Data Sheet'!F643</f>
        <v>1135</v>
      </c>
      <c r="H14" s="138">
        <v>8786</v>
      </c>
      <c r="I14" s="138">
        <v>484</v>
      </c>
      <c r="J14" s="84">
        <f t="shared" si="0"/>
        <v>5.5087639426360122E-2</v>
      </c>
      <c r="K14" s="138">
        <v>639</v>
      </c>
      <c r="L14" s="138">
        <v>36</v>
      </c>
      <c r="M14" s="84">
        <f t="shared" si="1"/>
        <v>5.6338028169014086E-2</v>
      </c>
      <c r="N14" s="138">
        <v>9425</v>
      </c>
      <c r="O14" s="138">
        <v>520</v>
      </c>
      <c r="P14" s="84">
        <f t="shared" si="3"/>
        <v>5.5172413793103448E-2</v>
      </c>
      <c r="Q14" s="135">
        <f>'Data Sheet'!F508</f>
        <v>65</v>
      </c>
      <c r="R14" s="135">
        <f>'Data Sheet'!F523</f>
        <v>10</v>
      </c>
      <c r="S14" s="135">
        <f>'Data Sheet'!F538</f>
        <v>8</v>
      </c>
      <c r="T14" s="137">
        <f>'Data Sheet'!F583</f>
        <v>937</v>
      </c>
      <c r="U14" s="209">
        <f>'Data Sheet'!F658/100</f>
        <v>0.83069999999999988</v>
      </c>
    </row>
    <row r="15" spans="1:42" ht="15.75" customHeight="1" thickBot="1" x14ac:dyDescent="0.35">
      <c r="A15" s="44" t="s">
        <v>1148</v>
      </c>
      <c r="B15" s="4">
        <v>1236</v>
      </c>
      <c r="C15" s="5">
        <v>134</v>
      </c>
      <c r="D15" s="5">
        <v>54</v>
      </c>
      <c r="E15" s="5">
        <v>16</v>
      </c>
      <c r="F15" s="6">
        <v>1064</v>
      </c>
      <c r="G15" s="135">
        <f>'Data Sheet'!F649</f>
        <v>999</v>
      </c>
      <c r="H15" s="138">
        <v>834</v>
      </c>
      <c r="I15" s="138">
        <v>73</v>
      </c>
      <c r="J15" s="84">
        <f t="shared" si="0"/>
        <v>8.7529976019184649E-2</v>
      </c>
      <c r="K15" s="138">
        <v>131</v>
      </c>
      <c r="L15" s="138">
        <v>1</v>
      </c>
      <c r="M15" s="84">
        <f t="shared" si="1"/>
        <v>7.6335877862595417E-3</v>
      </c>
      <c r="N15" s="138">
        <v>965</v>
      </c>
      <c r="O15" s="138">
        <v>74</v>
      </c>
      <c r="P15" s="84">
        <f t="shared" si="3"/>
        <v>7.6683937823834203E-2</v>
      </c>
      <c r="Q15" s="135">
        <f>'Data Sheet'!F514</f>
        <v>63</v>
      </c>
      <c r="R15" s="135">
        <f>'Data Sheet'!F529</f>
        <v>13</v>
      </c>
      <c r="S15" s="135">
        <f>'Data Sheet'!F544</f>
        <v>12</v>
      </c>
      <c r="T15" s="137">
        <f>'Data Sheet'!F589</f>
        <v>669</v>
      </c>
      <c r="U15" s="209">
        <f>'Data Sheet'!F664/100</f>
        <v>0.68200000000000005</v>
      </c>
    </row>
    <row r="16" spans="1:42" ht="15.75" customHeight="1" thickBot="1" x14ac:dyDescent="0.35">
      <c r="A16" s="44" t="s">
        <v>8</v>
      </c>
      <c r="B16" s="4">
        <v>36403</v>
      </c>
      <c r="C16" s="5">
        <v>3630</v>
      </c>
      <c r="D16" s="5">
        <v>3398</v>
      </c>
      <c r="E16" s="5">
        <v>483</v>
      </c>
      <c r="F16" s="6">
        <v>29858</v>
      </c>
      <c r="G16" s="135">
        <f>'Data Sheet'!F645</f>
        <v>16504</v>
      </c>
      <c r="H16" s="138">
        <v>22301</v>
      </c>
      <c r="I16" s="138">
        <v>807</v>
      </c>
      <c r="J16" s="84">
        <f t="shared" si="0"/>
        <v>3.6186718084390834E-2</v>
      </c>
      <c r="K16" s="138">
        <v>3912</v>
      </c>
      <c r="L16" s="138">
        <v>74</v>
      </c>
      <c r="M16" s="84">
        <f t="shared" si="1"/>
        <v>1.8916155419222903E-2</v>
      </c>
      <c r="N16" s="138">
        <v>26213</v>
      </c>
      <c r="O16" s="138">
        <v>881</v>
      </c>
      <c r="P16" s="84">
        <f t="shared" si="3"/>
        <v>3.3609277839240073E-2</v>
      </c>
      <c r="Q16" s="135">
        <f>'Data Sheet'!F510</f>
        <v>154</v>
      </c>
      <c r="R16" s="135">
        <f>'Data Sheet'!F525</f>
        <v>16</v>
      </c>
      <c r="S16" s="135">
        <f>'Data Sheet'!F540</f>
        <v>16</v>
      </c>
      <c r="T16" s="137">
        <f>'Data Sheet'!F585</f>
        <v>9987</v>
      </c>
      <c r="U16" s="209">
        <f>'Data Sheet'!F660/100</f>
        <v>0.61439999999999995</v>
      </c>
    </row>
    <row r="17" spans="1:42" ht="15.75" customHeight="1" thickBot="1" x14ac:dyDescent="0.35">
      <c r="A17" s="47" t="s">
        <v>16</v>
      </c>
      <c r="B17" s="68">
        <v>989</v>
      </c>
      <c r="C17" s="69">
        <v>91</v>
      </c>
      <c r="D17" s="69">
        <v>41</v>
      </c>
      <c r="E17" s="69">
        <v>36</v>
      </c>
      <c r="F17" s="70">
        <v>893</v>
      </c>
      <c r="G17" s="135">
        <f>'Data Sheet'!F647</f>
        <v>1200</v>
      </c>
      <c r="H17" s="140">
        <v>794</v>
      </c>
      <c r="I17" s="140">
        <v>29</v>
      </c>
      <c r="J17" s="117">
        <f t="shared" si="0"/>
        <v>3.6523929471032744E-2</v>
      </c>
      <c r="K17" s="140">
        <v>62</v>
      </c>
      <c r="L17" s="140">
        <v>0</v>
      </c>
      <c r="M17" s="117">
        <f t="shared" si="1"/>
        <v>0</v>
      </c>
      <c r="N17" s="140">
        <v>856</v>
      </c>
      <c r="O17" s="140">
        <v>29</v>
      </c>
      <c r="P17" s="117">
        <f t="shared" si="3"/>
        <v>3.3878504672897193E-2</v>
      </c>
      <c r="Q17" s="135">
        <f>'Data Sheet'!F512</f>
        <v>35</v>
      </c>
      <c r="R17" s="135">
        <f>'Data Sheet'!F527</f>
        <v>8</v>
      </c>
      <c r="S17" s="135">
        <f>'Data Sheet'!F542</f>
        <v>7</v>
      </c>
      <c r="T17" s="137">
        <f>'Data Sheet'!F587</f>
        <v>1088</v>
      </c>
      <c r="U17" s="209">
        <f>'Data Sheet'!F662/100</f>
        <v>0.91510000000000002</v>
      </c>
    </row>
    <row r="18" spans="1:42" s="143" customFormat="1" ht="15.75" customHeight="1" thickBot="1" x14ac:dyDescent="0.3">
      <c r="A18" s="91" t="s">
        <v>54</v>
      </c>
      <c r="B18" s="92">
        <v>252534</v>
      </c>
      <c r="C18" s="92">
        <v>24796</v>
      </c>
      <c r="D18" s="92">
        <v>13385</v>
      </c>
      <c r="E18" s="92">
        <v>4229</v>
      </c>
      <c r="F18" s="105">
        <v>218582</v>
      </c>
      <c r="G18" s="141">
        <f>SUM(G4:G17)</f>
        <v>220697</v>
      </c>
      <c r="H18" s="108">
        <f>SUM(H4:H17)</f>
        <v>162214</v>
      </c>
      <c r="I18" s="108">
        <f>SUM(I4:I17)</f>
        <v>5973</v>
      </c>
      <c r="J18" s="109">
        <f t="shared" ref="J18" si="4">I18/H18</f>
        <v>3.6821729320527206E-2</v>
      </c>
      <c r="K18" s="108">
        <f>SUM(K4:K17)</f>
        <v>17137</v>
      </c>
      <c r="L18" s="108">
        <f>SUM(L4:L17)</f>
        <v>437</v>
      </c>
      <c r="M18" s="109">
        <f t="shared" ref="M18" si="5">L18/K18</f>
        <v>2.5500379296259555E-2</v>
      </c>
      <c r="N18" s="108">
        <f>SUM(N4:N17)</f>
        <v>179351</v>
      </c>
      <c r="O18" s="108">
        <f>SUM(O4:O17)</f>
        <v>6410</v>
      </c>
      <c r="P18" s="109">
        <f t="shared" si="3"/>
        <v>3.5739973571376794E-2</v>
      </c>
      <c r="Q18" s="126">
        <f>MAX(Q4:Q17)</f>
        <v>302</v>
      </c>
      <c r="R18" s="142">
        <f>AVERAGE(R4:R17)</f>
        <v>12.357142857142858</v>
      </c>
      <c r="S18" s="142">
        <f>MEDIAN(S4:S17)</f>
        <v>8</v>
      </c>
      <c r="T18" s="128">
        <f>SUM(T4:T17)</f>
        <v>151656</v>
      </c>
      <c r="U18" s="107">
        <f>'Data Sheet'!F665/100</f>
        <v>0.69400000000000006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20" spans="1:42" ht="15.5" x14ac:dyDescent="0.35">
      <c r="Q20" s="19"/>
    </row>
  </sheetData>
  <sortState ref="A5:U17">
    <sortCondition ref="A5:A17"/>
  </sortState>
  <mergeCells count="7">
    <mergeCell ref="Q2:U2"/>
    <mergeCell ref="A2:G2"/>
    <mergeCell ref="H1:J1"/>
    <mergeCell ref="K1:M1"/>
    <mergeCell ref="N1:P1"/>
    <mergeCell ref="Q1:S1"/>
    <mergeCell ref="T1:U1"/>
  </mergeCells>
  <phoneticPr fontId="3" type="noConversion"/>
  <printOptions horizontalCentered="1" verticalCentered="1"/>
  <pageMargins left="0.23622047244094491" right="0.23622047244094491" top="0.98425196850393704" bottom="0.98425196850393704" header="0.51181102362204722" footer="0.51181102362204722"/>
  <pageSetup paperSize="9" scale="96" orientation="landscape" r:id="rId1"/>
  <headerFooter alignWithMargins="0">
    <oddHeader xml:space="preserve">&amp;CDiabetic Retinopathy Screening - &amp;A
</oddHeader>
    <oddFooter>&amp;C&amp;Z&amp;F&amp;R&amp;P/&amp;N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zoomScale="80" zoomScaleNormal="80" workbookViewId="0">
      <selection activeCell="V6" sqref="V6"/>
    </sheetView>
  </sheetViews>
  <sheetFormatPr defaultRowHeight="12.5" x14ac:dyDescent="0.25"/>
  <cols>
    <col min="1" max="1" width="26.453125" customWidth="1"/>
    <col min="2" max="6" width="8" customWidth="1"/>
    <col min="7" max="7" width="9.36328125" customWidth="1"/>
    <col min="8" max="8" width="7.36328125" style="1" customWidth="1"/>
    <col min="9" max="9" width="9.36328125" customWidth="1"/>
    <col min="10" max="10" width="7.36328125" style="1" customWidth="1"/>
    <col min="11" max="11" width="9.36328125" customWidth="1"/>
    <col min="12" max="12" width="7.36328125" style="1" customWidth="1"/>
    <col min="13" max="14" width="9.36328125" customWidth="1"/>
    <col min="15" max="15" width="7.36328125" style="1" customWidth="1"/>
    <col min="16" max="16" width="9.36328125" customWidth="1"/>
    <col min="17" max="17" width="7.36328125" style="1" customWidth="1"/>
    <col min="18" max="43" width="9.36328125" style="8"/>
  </cols>
  <sheetData>
    <row r="1" spans="1:43" s="22" customFormat="1" ht="54" customHeight="1" thickBot="1" x14ac:dyDescent="0.3">
      <c r="A1" s="24"/>
      <c r="B1" s="253" t="s">
        <v>0</v>
      </c>
      <c r="C1" s="242"/>
      <c r="D1" s="242"/>
      <c r="E1" s="242"/>
      <c r="F1" s="243"/>
      <c r="G1" s="253" t="s">
        <v>51</v>
      </c>
      <c r="H1" s="242"/>
      <c r="I1" s="242"/>
      <c r="J1" s="243"/>
      <c r="K1" s="253" t="s">
        <v>24</v>
      </c>
      <c r="L1" s="243"/>
      <c r="M1" s="253" t="s">
        <v>25</v>
      </c>
      <c r="N1" s="242"/>
      <c r="O1" s="243"/>
      <c r="P1" s="253" t="s">
        <v>26</v>
      </c>
      <c r="Q1" s="243"/>
      <c r="R1" s="23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s="176" customFormat="1" ht="149.25" customHeight="1" thickBot="1" x14ac:dyDescent="0.3">
      <c r="A2" s="169" t="s">
        <v>13</v>
      </c>
      <c r="B2" s="170" t="s">
        <v>1</v>
      </c>
      <c r="C2" s="171" t="s">
        <v>9</v>
      </c>
      <c r="D2" s="171" t="s">
        <v>14</v>
      </c>
      <c r="E2" s="171" t="s">
        <v>10</v>
      </c>
      <c r="F2" s="172" t="s">
        <v>11</v>
      </c>
      <c r="G2" s="173" t="s">
        <v>77</v>
      </c>
      <c r="H2" s="174" t="s">
        <v>65</v>
      </c>
      <c r="I2" s="171" t="s">
        <v>79</v>
      </c>
      <c r="J2" s="174" t="s">
        <v>66</v>
      </c>
      <c r="K2" s="171" t="s">
        <v>78</v>
      </c>
      <c r="L2" s="174" t="s">
        <v>67</v>
      </c>
      <c r="M2" s="173" t="s">
        <v>22</v>
      </c>
      <c r="N2" s="171" t="s">
        <v>23</v>
      </c>
      <c r="O2" s="174" t="s">
        <v>68</v>
      </c>
      <c r="P2" s="171" t="s">
        <v>80</v>
      </c>
      <c r="Q2" s="174" t="s">
        <v>69</v>
      </c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</row>
    <row r="3" spans="1:43" ht="15.75" customHeight="1" thickBot="1" x14ac:dyDescent="0.35">
      <c r="A3" s="48" t="s">
        <v>15</v>
      </c>
      <c r="B3" s="210">
        <f>('Summary Statistics KPI 0'!B10)</f>
        <v>25786</v>
      </c>
      <c r="C3" s="211">
        <f>('Summary Statistics KPI 0'!C10)</f>
        <v>1565</v>
      </c>
      <c r="D3" s="211">
        <f>('Summary Statistics KPI 0'!E10)</f>
        <v>2178</v>
      </c>
      <c r="E3" s="211">
        <f>('Summary Statistics KPI 0'!G10)</f>
        <v>14</v>
      </c>
      <c r="F3" s="212">
        <f>('Summary Statistics KPI 0'!I10)</f>
        <v>22057</v>
      </c>
      <c r="G3" s="197">
        <f>'Data Sheet'!F666</f>
        <v>18204</v>
      </c>
      <c r="H3" s="85">
        <f t="shared" ref="H3:H16" si="0">G3/F3</f>
        <v>0.82531622614136102</v>
      </c>
      <c r="I3" s="197">
        <f>'Data Sheet'!F681</f>
        <v>332</v>
      </c>
      <c r="J3" s="85">
        <f t="shared" ref="J3:J17" si="1">I3/G3</f>
        <v>1.8237749945067019E-2</v>
      </c>
      <c r="K3" s="197">
        <f>'Data Sheet'!F726</f>
        <v>410</v>
      </c>
      <c r="L3" s="85">
        <f t="shared" ref="L3:L16" si="2">K3/G3</f>
        <v>2.2522522522522521E-2</v>
      </c>
      <c r="M3" s="197">
        <f>'Data Sheet'!F756</f>
        <v>142</v>
      </c>
      <c r="N3" s="196">
        <f>'Data Sheet'!F771</f>
        <v>37</v>
      </c>
      <c r="O3" s="213">
        <f t="shared" ref="O3" si="3">(N3/M3)</f>
        <v>0.26056338028169013</v>
      </c>
      <c r="P3" s="197">
        <f>'Data Sheet'!F816</f>
        <v>604</v>
      </c>
      <c r="Q3" s="85">
        <f t="shared" ref="Q3:Q16" si="4">P3/G3</f>
        <v>3.3179520984399032E-2</v>
      </c>
    </row>
    <row r="4" spans="1:43" ht="15.75" customHeight="1" thickBot="1" x14ac:dyDescent="0.35">
      <c r="A4" s="44" t="s">
        <v>2</v>
      </c>
      <c r="B4" s="214">
        <f>('Summary Statistics KPI 0'!B11)</f>
        <v>8023</v>
      </c>
      <c r="C4" s="215">
        <f>('Summary Statistics KPI 0'!C11)</f>
        <v>552</v>
      </c>
      <c r="D4" s="215">
        <f>('Summary Statistics KPI 0'!E11)</f>
        <v>1517</v>
      </c>
      <c r="E4" s="215">
        <f>('Summary Statistics KPI 0'!G11)</f>
        <v>47</v>
      </c>
      <c r="F4" s="216">
        <f>('Summary Statistics KPI 0'!I11)</f>
        <v>6001</v>
      </c>
      <c r="G4" s="197">
        <f>'Data Sheet'!F667</f>
        <v>5435</v>
      </c>
      <c r="H4" s="7">
        <f t="shared" si="0"/>
        <v>0.90568238626895514</v>
      </c>
      <c r="I4" s="197">
        <f>'Data Sheet'!F682</f>
        <v>64</v>
      </c>
      <c r="J4" s="7">
        <f t="shared" si="1"/>
        <v>1.1775528978840846E-2</v>
      </c>
      <c r="K4" s="197">
        <f>'Data Sheet'!F727</f>
        <v>71</v>
      </c>
      <c r="L4" s="7">
        <f t="shared" si="2"/>
        <v>1.3063477460901564E-2</v>
      </c>
      <c r="M4" s="197">
        <f>'Data Sheet'!F757</f>
        <v>22</v>
      </c>
      <c r="N4" s="196">
        <f>'Data Sheet'!F772</f>
        <v>13</v>
      </c>
      <c r="O4" s="213">
        <f t="shared" ref="O4:O16" si="5">(N4/M4)</f>
        <v>0.59090909090909094</v>
      </c>
      <c r="P4" s="197">
        <f>'Data Sheet'!F817</f>
        <v>157</v>
      </c>
      <c r="Q4" s="7">
        <f t="shared" si="4"/>
        <v>2.8886844526218952E-2</v>
      </c>
    </row>
    <row r="5" spans="1:43" ht="15.75" customHeight="1" thickBot="1" x14ac:dyDescent="0.35">
      <c r="A5" s="44" t="s">
        <v>1147</v>
      </c>
      <c r="B5" s="210">
        <f>('Summary Statistics KPI 0'!B12)</f>
        <v>10294</v>
      </c>
      <c r="C5" s="211">
        <f>('Summary Statistics KPI 0'!C12)</f>
        <v>1036</v>
      </c>
      <c r="D5" s="211">
        <f>('Summary Statistics KPI 0'!E12)</f>
        <v>1017</v>
      </c>
      <c r="E5" s="211">
        <f>('Summary Statistics KPI 0'!G12)</f>
        <v>205</v>
      </c>
      <c r="F5" s="212">
        <f>('Summary Statistics KPI 0'!I12)</f>
        <v>8446</v>
      </c>
      <c r="G5" s="197">
        <f>'Data Sheet'!F678</f>
        <v>8082</v>
      </c>
      <c r="H5" s="7">
        <f t="shared" si="0"/>
        <v>0.95690267582287469</v>
      </c>
      <c r="I5" s="197">
        <f>'Data Sheet'!F693</f>
        <v>102</v>
      </c>
      <c r="J5" s="7">
        <f t="shared" si="1"/>
        <v>1.2620638455827766E-2</v>
      </c>
      <c r="K5" s="197">
        <f>'Data Sheet'!F738</f>
        <v>112</v>
      </c>
      <c r="L5" s="7">
        <f t="shared" si="2"/>
        <v>1.3857955951497154E-2</v>
      </c>
      <c r="M5" s="197">
        <f>'Data Sheet'!F768</f>
        <v>37</v>
      </c>
      <c r="N5" s="196">
        <f>'Data Sheet'!F783</f>
        <v>24</v>
      </c>
      <c r="O5" s="213">
        <f t="shared" si="5"/>
        <v>0.64864864864864868</v>
      </c>
      <c r="P5" s="197">
        <f>'Data Sheet'!F828</f>
        <v>168</v>
      </c>
      <c r="Q5" s="7">
        <f t="shared" si="4"/>
        <v>2.0786933927245732E-2</v>
      </c>
    </row>
    <row r="6" spans="1:43" ht="15.75" customHeight="1" thickBot="1" x14ac:dyDescent="0.35">
      <c r="A6" s="45" t="s">
        <v>3</v>
      </c>
      <c r="B6" s="214">
        <f>('Summary Statistics KPI 0'!B13)</f>
        <v>22328</v>
      </c>
      <c r="C6" s="215">
        <f>('Summary Statistics KPI 0'!C13)</f>
        <v>1656</v>
      </c>
      <c r="D6" s="215">
        <f>('Summary Statistics KPI 0'!E13)</f>
        <v>1218</v>
      </c>
      <c r="E6" s="215">
        <f>('Summary Statistics KPI 0'!G13)</f>
        <v>107</v>
      </c>
      <c r="F6" s="216">
        <f>('Summary Statistics KPI 0'!I13)</f>
        <v>19561</v>
      </c>
      <c r="G6" s="197">
        <f>'Data Sheet'!F668</f>
        <v>16504</v>
      </c>
      <c r="H6" s="7">
        <f t="shared" si="0"/>
        <v>0.84371964623485507</v>
      </c>
      <c r="I6" s="197">
        <f>'Data Sheet'!F683</f>
        <v>168</v>
      </c>
      <c r="J6" s="7">
        <f t="shared" si="1"/>
        <v>1.0179350460494426E-2</v>
      </c>
      <c r="K6" s="197">
        <f>'Data Sheet'!F728</f>
        <v>213</v>
      </c>
      <c r="L6" s="7">
        <f t="shared" si="2"/>
        <v>1.2905962190984005E-2</v>
      </c>
      <c r="M6" s="197">
        <f>'Data Sheet'!F758</f>
        <v>75</v>
      </c>
      <c r="N6" s="196">
        <f>'Data Sheet'!F773</f>
        <v>36</v>
      </c>
      <c r="O6" s="213">
        <f t="shared" si="5"/>
        <v>0.48</v>
      </c>
      <c r="P6" s="197">
        <f>'Data Sheet'!F818</f>
        <v>468</v>
      </c>
      <c r="Q6" s="7">
        <f t="shared" si="4"/>
        <v>2.8356761997091615E-2</v>
      </c>
    </row>
    <row r="7" spans="1:43" ht="15.75" customHeight="1" thickBot="1" x14ac:dyDescent="0.35">
      <c r="A7" s="44" t="s">
        <v>1146</v>
      </c>
      <c r="B7" s="210">
        <f>('Summary Statistics KPI 0'!B14)</f>
        <v>17797</v>
      </c>
      <c r="C7" s="211">
        <f>('Summary Statistics KPI 0'!C14)</f>
        <v>1058</v>
      </c>
      <c r="D7" s="211">
        <f>('Summary Statistics KPI 0'!E14)</f>
        <v>726</v>
      </c>
      <c r="E7" s="211">
        <f>('Summary Statistics KPI 0'!G14)</f>
        <v>400</v>
      </c>
      <c r="F7" s="212">
        <f>('Summary Statistics KPI 0'!I14)</f>
        <v>16413</v>
      </c>
      <c r="G7" s="197">
        <f>'Data Sheet'!F676</f>
        <v>12165</v>
      </c>
      <c r="H7" s="7">
        <f t="shared" si="0"/>
        <v>0.74118077133979166</v>
      </c>
      <c r="I7" s="197">
        <f>'Data Sheet'!F691</f>
        <v>308</v>
      </c>
      <c r="J7" s="7">
        <f t="shared" si="1"/>
        <v>2.5318536785861077E-2</v>
      </c>
      <c r="K7" s="197">
        <f>'Data Sheet'!F736</f>
        <v>352</v>
      </c>
      <c r="L7" s="7">
        <f t="shared" si="2"/>
        <v>2.893547061241266E-2</v>
      </c>
      <c r="M7" s="197">
        <f>'Data Sheet'!F766</f>
        <v>151</v>
      </c>
      <c r="N7" s="196">
        <f>'Data Sheet'!F781</f>
        <v>8</v>
      </c>
      <c r="O7" s="213">
        <f t="shared" si="5"/>
        <v>5.2980132450331126E-2</v>
      </c>
      <c r="P7" s="197">
        <f>'Data Sheet'!F826</f>
        <v>775</v>
      </c>
      <c r="Q7" s="7">
        <f t="shared" si="4"/>
        <v>6.3707357172215373E-2</v>
      </c>
    </row>
    <row r="8" spans="1:43" s="10" customFormat="1" ht="15.75" customHeight="1" thickBot="1" x14ac:dyDescent="0.35">
      <c r="A8" s="44" t="s">
        <v>1145</v>
      </c>
      <c r="B8" s="214">
        <f>('Summary Statistics KPI 0'!B15)</f>
        <v>31940</v>
      </c>
      <c r="C8" s="215">
        <f>('Summary Statistics KPI 0'!C15)</f>
        <v>1410</v>
      </c>
      <c r="D8" s="215">
        <f>('Summary Statistics KPI 0'!E15)</f>
        <v>3320</v>
      </c>
      <c r="E8" s="215">
        <f>('Summary Statistics KPI 0'!G15)</f>
        <v>217</v>
      </c>
      <c r="F8" s="216">
        <f>('Summary Statistics KPI 0'!I15)</f>
        <v>27427</v>
      </c>
      <c r="G8" s="197">
        <f>'Data Sheet'!F672</f>
        <v>20625</v>
      </c>
      <c r="H8" s="7">
        <f t="shared" si="0"/>
        <v>0.75199620811609003</v>
      </c>
      <c r="I8" s="197">
        <f>'Data Sheet'!F687</f>
        <v>286</v>
      </c>
      <c r="J8" s="7">
        <f t="shared" si="1"/>
        <v>1.3866666666666666E-2</v>
      </c>
      <c r="K8" s="197">
        <f>'Data Sheet'!F732</f>
        <v>399</v>
      </c>
      <c r="L8" s="7">
        <f t="shared" si="2"/>
        <v>1.9345454545454544E-2</v>
      </c>
      <c r="M8" s="197">
        <f>'Data Sheet'!F762</f>
        <v>156</v>
      </c>
      <c r="N8" s="196">
        <f>'Data Sheet'!F777</f>
        <v>16</v>
      </c>
      <c r="O8" s="213">
        <f t="shared" si="5"/>
        <v>0.10256410256410256</v>
      </c>
      <c r="P8" s="197">
        <f>'Data Sheet'!F822</f>
        <v>1283</v>
      </c>
      <c r="Q8" s="7">
        <f t="shared" si="4"/>
        <v>6.2206060606060605E-2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.75" customHeight="1" thickBot="1" x14ac:dyDescent="0.35">
      <c r="A9" s="44" t="s">
        <v>1149</v>
      </c>
      <c r="B9" s="210">
        <f>('Summary Statistics KPI 0'!B16)</f>
        <v>67437</v>
      </c>
      <c r="C9" s="211">
        <f>('Summary Statistics KPI 0'!C16)</f>
        <v>6198</v>
      </c>
      <c r="D9" s="211">
        <f>('Summary Statistics KPI 0'!E16)</f>
        <v>3873</v>
      </c>
      <c r="E9" s="211">
        <f>('Summary Statistics KPI 0'!G16)</f>
        <v>1381</v>
      </c>
      <c r="F9" s="212">
        <f>('Summary Statistics KPI 0'!I16)</f>
        <v>58747</v>
      </c>
      <c r="G9" s="197">
        <f>'Data Sheet'!F669</f>
        <v>47743</v>
      </c>
      <c r="H9" s="7">
        <f t="shared" si="0"/>
        <v>0.81268830748804199</v>
      </c>
      <c r="I9" s="197">
        <f>'Data Sheet'!F684</f>
        <v>497</v>
      </c>
      <c r="J9" s="7">
        <f t="shared" si="1"/>
        <v>1.0409903022432608E-2</v>
      </c>
      <c r="K9" s="197">
        <f>'Data Sheet'!F729</f>
        <v>662</v>
      </c>
      <c r="L9" s="7">
        <f t="shared" si="2"/>
        <v>1.386590704396456E-2</v>
      </c>
      <c r="M9" s="197">
        <f>'Data Sheet'!F759</f>
        <v>276</v>
      </c>
      <c r="N9" s="196">
        <f>'Data Sheet'!F774</f>
        <v>37</v>
      </c>
      <c r="O9" s="213">
        <f t="shared" si="5"/>
        <v>0.13405797101449277</v>
      </c>
      <c r="P9" s="197">
        <f>'Data Sheet'!F819</f>
        <v>2159</v>
      </c>
      <c r="Q9" s="7">
        <f t="shared" si="4"/>
        <v>4.5221288984772637E-2</v>
      </c>
      <c r="S9" s="36"/>
    </row>
    <row r="10" spans="1:43" ht="15.75" customHeight="1" thickBot="1" x14ac:dyDescent="0.35">
      <c r="A10" s="44" t="s">
        <v>4</v>
      </c>
      <c r="B10" s="214">
        <f>('Summary Statistics KPI 0'!B17)</f>
        <v>19025</v>
      </c>
      <c r="C10" s="215">
        <f>('Summary Statistics KPI 0'!C17)</f>
        <v>1325</v>
      </c>
      <c r="D10" s="215">
        <f>('Summary Statistics KPI 0'!E17)</f>
        <v>1475</v>
      </c>
      <c r="E10" s="215">
        <f>('Summary Statistics KPI 0'!G17)</f>
        <v>355</v>
      </c>
      <c r="F10" s="216">
        <f>('Summary Statistics KPI 0'!I17)</f>
        <v>16580</v>
      </c>
      <c r="G10" s="197">
        <f>'Data Sheet'!F670</f>
        <v>11934</v>
      </c>
      <c r="H10" s="7">
        <f t="shared" si="0"/>
        <v>0.71978287092882987</v>
      </c>
      <c r="I10" s="197">
        <f>'Data Sheet'!F685</f>
        <v>108</v>
      </c>
      <c r="J10" s="7">
        <f t="shared" si="1"/>
        <v>9.0497737556561094E-3</v>
      </c>
      <c r="K10" s="197">
        <f>'Data Sheet'!F730</f>
        <v>135</v>
      </c>
      <c r="L10" s="7">
        <f t="shared" si="2"/>
        <v>1.1312217194570135E-2</v>
      </c>
      <c r="M10" s="197">
        <f>'Data Sheet'!F760</f>
        <v>50</v>
      </c>
      <c r="N10" s="196">
        <f>'Data Sheet'!F775</f>
        <v>10</v>
      </c>
      <c r="O10" s="213">
        <f t="shared" si="5"/>
        <v>0.2</v>
      </c>
      <c r="P10" s="197">
        <f>'Data Sheet'!F820</f>
        <v>316</v>
      </c>
      <c r="Q10" s="7">
        <f t="shared" si="4"/>
        <v>2.6478967655438244E-2</v>
      </c>
    </row>
    <row r="11" spans="1:43" ht="15.75" customHeight="1" thickBot="1" x14ac:dyDescent="0.35">
      <c r="A11" s="46" t="s">
        <v>5</v>
      </c>
      <c r="B11" s="210">
        <f>('Summary Statistics KPI 0'!B18)</f>
        <v>40495</v>
      </c>
      <c r="C11" s="211">
        <f>('Summary Statistics KPI 0'!C18)</f>
        <v>3186</v>
      </c>
      <c r="D11" s="211">
        <f>('Summary Statistics KPI 0'!E18)</f>
        <v>2483</v>
      </c>
      <c r="E11" s="211">
        <f>('Summary Statistics KPI 0'!G18)</f>
        <v>468</v>
      </c>
      <c r="F11" s="212">
        <f>('Summary Statistics KPI 0'!I18)</f>
        <v>35294</v>
      </c>
      <c r="G11" s="197">
        <f>'Data Sheet'!F671</f>
        <v>21797</v>
      </c>
      <c r="H11" s="42">
        <f t="shared" si="0"/>
        <v>0.61758372527908423</v>
      </c>
      <c r="I11" s="197">
        <f>'Data Sheet'!F686</f>
        <v>228</v>
      </c>
      <c r="J11" s="42">
        <f t="shared" si="1"/>
        <v>1.0460155067211084E-2</v>
      </c>
      <c r="K11" s="197">
        <f>'Data Sheet'!F731</f>
        <v>265</v>
      </c>
      <c r="L11" s="42">
        <f t="shared" si="2"/>
        <v>1.2157636371977795E-2</v>
      </c>
      <c r="M11" s="197">
        <f>'Data Sheet'!F761</f>
        <v>123</v>
      </c>
      <c r="N11" s="196">
        <f>'Data Sheet'!F776</f>
        <v>8</v>
      </c>
      <c r="O11" s="213">
        <f t="shared" si="5"/>
        <v>6.5040650406504072E-2</v>
      </c>
      <c r="P11" s="197">
        <f>'Data Sheet'!F821</f>
        <v>974</v>
      </c>
      <c r="Q11" s="42">
        <f t="shared" si="4"/>
        <v>4.468504840115612E-2</v>
      </c>
    </row>
    <row r="12" spans="1:43" ht="15.75" customHeight="1" thickBot="1" x14ac:dyDescent="0.35">
      <c r="A12" s="44" t="s">
        <v>6</v>
      </c>
      <c r="B12" s="214">
        <f>('Summary Statistics KPI 0'!B19)</f>
        <v>46952</v>
      </c>
      <c r="C12" s="215">
        <f>('Summary Statistics KPI 0'!C19)</f>
        <v>2548</v>
      </c>
      <c r="D12" s="215">
        <f>('Summary Statistics KPI 0'!E19)</f>
        <v>5572</v>
      </c>
      <c r="E12" s="215">
        <f>('Summary Statistics KPI 0'!G19)</f>
        <v>239</v>
      </c>
      <c r="F12" s="216">
        <f>('Summary Statistics KPI 0'!I19)</f>
        <v>39071</v>
      </c>
      <c r="G12" s="197">
        <f>'Data Sheet'!F674</f>
        <v>30342</v>
      </c>
      <c r="H12" s="7">
        <f t="shared" si="0"/>
        <v>0.77658621483965085</v>
      </c>
      <c r="I12" s="197">
        <f>'Data Sheet'!F689</f>
        <v>255</v>
      </c>
      <c r="J12" s="7">
        <f t="shared" si="1"/>
        <v>8.4041922088194578E-3</v>
      </c>
      <c r="K12" s="197">
        <f>'Data Sheet'!F734</f>
        <v>277</v>
      </c>
      <c r="L12" s="7">
        <f t="shared" si="2"/>
        <v>9.129259771933294E-3</v>
      </c>
      <c r="M12" s="197">
        <f>'Data Sheet'!F764</f>
        <v>107</v>
      </c>
      <c r="N12" s="196">
        <f>'Data Sheet'!F779</f>
        <v>17</v>
      </c>
      <c r="O12" s="213">
        <f t="shared" si="5"/>
        <v>0.15887850467289719</v>
      </c>
      <c r="P12" s="197">
        <f>'Data Sheet'!F824</f>
        <v>874</v>
      </c>
      <c r="Q12" s="7">
        <f t="shared" si="4"/>
        <v>2.8804956825522379E-2</v>
      </c>
      <c r="S12" s="118"/>
    </row>
    <row r="13" spans="1:43" ht="15.75" customHeight="1" thickBot="1" x14ac:dyDescent="0.35">
      <c r="A13" s="44" t="s">
        <v>7</v>
      </c>
      <c r="B13" s="210">
        <f>('Summary Statistics KPI 0'!B20)</f>
        <v>1283</v>
      </c>
      <c r="C13" s="211">
        <f>('Summary Statistics KPI 0'!C20)</f>
        <v>76</v>
      </c>
      <c r="D13" s="211">
        <f>('Summary Statistics KPI 0'!E20)</f>
        <v>117</v>
      </c>
      <c r="E13" s="211">
        <f>('Summary Statistics KPI 0'!G20)</f>
        <v>9</v>
      </c>
      <c r="F13" s="212">
        <f>('Summary Statistics KPI 0'!I20)</f>
        <v>1099</v>
      </c>
      <c r="G13" s="197">
        <f>'Data Sheet'!F673</f>
        <v>1066</v>
      </c>
      <c r="H13" s="7">
        <f t="shared" si="0"/>
        <v>0.96997270245677891</v>
      </c>
      <c r="I13" s="197">
        <f>'Data Sheet'!F688</f>
        <v>15</v>
      </c>
      <c r="J13" s="7">
        <f t="shared" si="1"/>
        <v>1.4071294559099437E-2</v>
      </c>
      <c r="K13" s="197">
        <f>'Data Sheet'!F733</f>
        <v>22</v>
      </c>
      <c r="L13" s="7">
        <f t="shared" si="2"/>
        <v>2.0637898686679174E-2</v>
      </c>
      <c r="M13" s="197">
        <f>'Data Sheet'!F763</f>
        <v>10</v>
      </c>
      <c r="N13" s="196">
        <f>'Data Sheet'!F778</f>
        <v>4</v>
      </c>
      <c r="O13" s="213">
        <f t="shared" si="5"/>
        <v>0.4</v>
      </c>
      <c r="P13" s="197">
        <f>'Data Sheet'!F823</f>
        <v>45</v>
      </c>
      <c r="Q13" s="7">
        <f t="shared" si="4"/>
        <v>4.2213883677298308E-2</v>
      </c>
    </row>
    <row r="14" spans="1:43" ht="15.75" customHeight="1" thickBot="1" x14ac:dyDescent="0.35">
      <c r="A14" s="44" t="s">
        <v>1148</v>
      </c>
      <c r="B14" s="214">
        <f>('Summary Statistics KPI 0'!B21)</f>
        <v>1217</v>
      </c>
      <c r="C14" s="215">
        <f>('Summary Statistics KPI 0'!C21)</f>
        <v>102</v>
      </c>
      <c r="D14" s="215">
        <f>('Summary Statistics KPI 0'!E21)</f>
        <v>95</v>
      </c>
      <c r="E14" s="215">
        <f>('Summary Statistics KPI 0'!G21)</f>
        <v>32</v>
      </c>
      <c r="F14" s="216">
        <f>('Summary Statistics KPI 0'!I21)</f>
        <v>1052</v>
      </c>
      <c r="G14" s="197">
        <f>'Data Sheet'!F679</f>
        <v>969</v>
      </c>
      <c r="H14" s="7">
        <f t="shared" si="0"/>
        <v>0.92110266159695819</v>
      </c>
      <c r="I14" s="197">
        <f>'Data Sheet'!F694</f>
        <v>16</v>
      </c>
      <c r="J14" s="7">
        <f t="shared" si="1"/>
        <v>1.6511867905056758E-2</v>
      </c>
      <c r="K14" s="197">
        <f>'Data Sheet'!F739</f>
        <v>21</v>
      </c>
      <c r="L14" s="7">
        <f t="shared" si="2"/>
        <v>2.1671826625386997E-2</v>
      </c>
      <c r="M14" s="197">
        <f>'Data Sheet'!F769</f>
        <v>7</v>
      </c>
      <c r="N14" s="196">
        <f>'Data Sheet'!F784</f>
        <v>1</v>
      </c>
      <c r="O14" s="213">
        <f t="shared" si="5"/>
        <v>0.14285714285714285</v>
      </c>
      <c r="P14" s="197">
        <f>'Data Sheet'!F829</f>
        <v>62</v>
      </c>
      <c r="Q14" s="7">
        <f t="shared" si="4"/>
        <v>6.3983488132094937E-2</v>
      </c>
    </row>
    <row r="15" spans="1:43" ht="15.75" customHeight="1" thickBot="1" x14ac:dyDescent="0.35">
      <c r="A15" s="44" t="s">
        <v>8</v>
      </c>
      <c r="B15" s="210">
        <f>('Summary Statistics KPI 0'!B22)</f>
        <v>25157</v>
      </c>
      <c r="C15" s="211">
        <f>('Summary Statistics KPI 0'!C22)</f>
        <v>1759</v>
      </c>
      <c r="D15" s="211">
        <f>('Summary Statistics KPI 0'!E22)</f>
        <v>1941</v>
      </c>
      <c r="E15" s="211">
        <f>('Summary Statistics KPI 0'!G22)</f>
        <v>75</v>
      </c>
      <c r="F15" s="212">
        <f>('Summary Statistics KPI 0'!I22)</f>
        <v>21532</v>
      </c>
      <c r="G15" s="197">
        <f>'Data Sheet'!F675</f>
        <v>15768</v>
      </c>
      <c r="H15" s="7">
        <f t="shared" si="0"/>
        <v>0.7323054059074865</v>
      </c>
      <c r="I15" s="197">
        <f>'Data Sheet'!F690</f>
        <v>117</v>
      </c>
      <c r="J15" s="7">
        <f t="shared" si="1"/>
        <v>7.4200913242009128E-3</v>
      </c>
      <c r="K15" s="197">
        <f>'Data Sheet'!F735</f>
        <v>158</v>
      </c>
      <c r="L15" s="7">
        <f t="shared" si="2"/>
        <v>1.0020294266869609E-2</v>
      </c>
      <c r="M15" s="197">
        <f>'Data Sheet'!F765</f>
        <v>52</v>
      </c>
      <c r="N15" s="196">
        <f>'Data Sheet'!F780</f>
        <v>8</v>
      </c>
      <c r="O15" s="213">
        <f t="shared" si="5"/>
        <v>0.15384615384615385</v>
      </c>
      <c r="P15" s="197">
        <f>'Data Sheet'!F825</f>
        <v>501</v>
      </c>
      <c r="Q15" s="7">
        <f t="shared" si="4"/>
        <v>3.1773211567732114E-2</v>
      </c>
    </row>
    <row r="16" spans="1:43" ht="15.75" customHeight="1" thickBot="1" x14ac:dyDescent="0.35">
      <c r="A16" s="47" t="s">
        <v>16</v>
      </c>
      <c r="B16" s="214">
        <f>('Summary Statistics KPI 0'!B23)</f>
        <v>1574</v>
      </c>
      <c r="C16" s="215">
        <f>('Summary Statistics KPI 0'!C23)</f>
        <v>146</v>
      </c>
      <c r="D16" s="215">
        <f>('Summary Statistics KPI 0'!E23)</f>
        <v>114</v>
      </c>
      <c r="E16" s="215">
        <f>('Summary Statistics KPI 0'!G23)</f>
        <v>13</v>
      </c>
      <c r="F16" s="216">
        <f>('Summary Statistics KPI 0'!I23)</f>
        <v>1327</v>
      </c>
      <c r="G16" s="197">
        <f>'Data Sheet'!F677</f>
        <v>1159</v>
      </c>
      <c r="H16" s="11">
        <f t="shared" si="0"/>
        <v>0.87339864355689523</v>
      </c>
      <c r="I16" s="197">
        <f>'Data Sheet'!F692</f>
        <v>12</v>
      </c>
      <c r="J16" s="11">
        <f t="shared" si="1"/>
        <v>1.0353753235547885E-2</v>
      </c>
      <c r="K16" s="197">
        <f>'Data Sheet'!F737</f>
        <v>12</v>
      </c>
      <c r="L16" s="11">
        <f t="shared" si="2"/>
        <v>1.0353753235547885E-2</v>
      </c>
      <c r="M16" s="197">
        <f>'Data Sheet'!F767</f>
        <v>4</v>
      </c>
      <c r="N16" s="196">
        <f>'Data Sheet'!F782</f>
        <v>1</v>
      </c>
      <c r="O16" s="213">
        <f t="shared" si="5"/>
        <v>0.25</v>
      </c>
      <c r="P16" s="197">
        <f>'Data Sheet'!F827</f>
        <v>36</v>
      </c>
      <c r="Q16" s="11">
        <f t="shared" si="4"/>
        <v>3.1061259706643658E-2</v>
      </c>
    </row>
    <row r="17" spans="1:43" s="79" customFormat="1" ht="15.75" customHeight="1" thickBot="1" x14ac:dyDescent="0.35">
      <c r="A17" s="106" t="s">
        <v>54</v>
      </c>
      <c r="B17" s="200">
        <f>('Summary Statistics KPI 0'!B24)</f>
        <v>319308</v>
      </c>
      <c r="C17" s="199">
        <f>('Summary Statistics KPI 0'!C24)</f>
        <v>22617</v>
      </c>
      <c r="D17" s="199">
        <f>('Summary Statistics KPI 0'!E24)</f>
        <v>25646</v>
      </c>
      <c r="E17" s="199">
        <f>('Summary Statistics KPI 0'!G24)</f>
        <v>3562</v>
      </c>
      <c r="F17" s="217">
        <f>('Summary Statistics KPI 0'!I24)</f>
        <v>274607</v>
      </c>
      <c r="G17" s="218">
        <f>SUM(G3:G16)</f>
        <v>211793</v>
      </c>
      <c r="H17" s="58">
        <f t="shared" ref="H17" si="6">G17/F17</f>
        <v>0.77125856223621392</v>
      </c>
      <c r="I17" s="219">
        <f>SUM(I3:I16)</f>
        <v>2508</v>
      </c>
      <c r="J17" s="58">
        <f t="shared" si="1"/>
        <v>1.1841751143805508E-2</v>
      </c>
      <c r="K17" s="200">
        <f>SUM(K3:K16)</f>
        <v>3109</v>
      </c>
      <c r="L17" s="58">
        <f t="shared" ref="L17" si="7">K17/G17</f>
        <v>1.4679427554262889E-2</v>
      </c>
      <c r="M17" s="200">
        <f>SUM(M3:M16)</f>
        <v>1212</v>
      </c>
      <c r="N17" s="199">
        <f>SUM(N3:N16)</f>
        <v>220</v>
      </c>
      <c r="O17" s="220">
        <f>N17/M17</f>
        <v>0.18151815181518152</v>
      </c>
      <c r="P17" s="198">
        <f>SUM(P3:P16)</f>
        <v>8422</v>
      </c>
      <c r="Q17" s="58">
        <f t="shared" ref="Q17" si="8">P17/G17</f>
        <v>3.9765242477324554E-2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1:43" x14ac:dyDescent="0.25">
      <c r="M18" s="9"/>
      <c r="N18" s="9"/>
    </row>
    <row r="29" spans="1:43" x14ac:dyDescent="0.25">
      <c r="O29" s="22"/>
    </row>
  </sheetData>
  <sortState ref="A4:Q16">
    <sortCondition ref="A4:A16"/>
  </sortState>
  <mergeCells count="5">
    <mergeCell ref="B1:F1"/>
    <mergeCell ref="P1:Q1"/>
    <mergeCell ref="G1:J1"/>
    <mergeCell ref="K1:L1"/>
    <mergeCell ref="M1:O1"/>
  </mergeCells>
  <phoneticPr fontId="0" type="noConversion"/>
  <printOptions horizontalCentered="1" verticalCentered="1"/>
  <pageMargins left="0.19685039370078741" right="0.19685039370078741" top="1.2204724409448819" bottom="0.62992125984251968" header="0.43307086614173229" footer="0.39370078740157483"/>
  <pageSetup paperSize="9" scale="95" orientation="landscape" r:id="rId1"/>
  <headerFooter alignWithMargins="0">
    <oddHeader xml:space="preserve">&amp;CDiabetic Retinopathy Screening - &amp;A
</oddHeader>
    <oddFooter>&amp;C&amp;Z&amp;F&amp;R&amp;P/&amp;N</oddFooter>
  </headerFooter>
  <ignoredErrors>
    <ignoredError sqref="H17 J17 L17 O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2"/>
  <sheetViews>
    <sheetView zoomScale="75" zoomScaleNormal="75" zoomScaleSheetLayoutView="85" workbookViewId="0">
      <selection activeCell="X9" sqref="X9"/>
    </sheetView>
  </sheetViews>
  <sheetFormatPr defaultRowHeight="12.5" x14ac:dyDescent="0.25"/>
  <cols>
    <col min="1" max="1" width="23.54296875" customWidth="1"/>
    <col min="2" max="2" width="9" customWidth="1"/>
    <col min="3" max="6" width="7.453125" customWidth="1"/>
    <col min="7" max="7" width="9.36328125" customWidth="1"/>
    <col min="8" max="8" width="8" style="12" customWidth="1"/>
    <col min="9" max="9" width="9.36328125" customWidth="1"/>
    <col min="10" max="10" width="8" style="1" customWidth="1"/>
    <col min="11" max="11" width="10" customWidth="1"/>
    <col min="12" max="12" width="17.6328125" customWidth="1"/>
    <col min="13" max="13" width="12.36328125" customWidth="1"/>
    <col min="23" max="35" width="9.36328125" style="8"/>
  </cols>
  <sheetData>
    <row r="1" spans="1:35" s="22" customFormat="1" ht="28.5" customHeight="1" thickBot="1" x14ac:dyDescent="0.3">
      <c r="B1" s="266" t="s">
        <v>0</v>
      </c>
      <c r="C1" s="267"/>
      <c r="D1" s="267"/>
      <c r="E1" s="267"/>
      <c r="F1" s="268"/>
      <c r="G1" s="263" t="s">
        <v>46</v>
      </c>
      <c r="H1" s="264"/>
      <c r="I1" s="264"/>
      <c r="J1" s="264"/>
      <c r="K1" s="264"/>
      <c r="L1" s="264"/>
      <c r="M1" s="265"/>
      <c r="N1" s="242" t="s">
        <v>83</v>
      </c>
      <c r="O1" s="242"/>
      <c r="P1" s="243"/>
      <c r="Q1" s="253" t="s">
        <v>19</v>
      </c>
      <c r="R1" s="242"/>
      <c r="S1" s="243"/>
      <c r="T1" s="253" t="s">
        <v>20</v>
      </c>
      <c r="U1" s="242"/>
      <c r="V1" s="243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s="168" customFormat="1" ht="285" customHeight="1" thickBot="1" x14ac:dyDescent="0.3">
      <c r="A2" s="156" t="s">
        <v>13</v>
      </c>
      <c r="B2" s="157" t="s">
        <v>1</v>
      </c>
      <c r="C2" s="158" t="s">
        <v>9</v>
      </c>
      <c r="D2" s="158" t="s">
        <v>14</v>
      </c>
      <c r="E2" s="158" t="s">
        <v>10</v>
      </c>
      <c r="F2" s="159" t="s">
        <v>11</v>
      </c>
      <c r="G2" s="160" t="s">
        <v>17</v>
      </c>
      <c r="H2" s="161" t="s">
        <v>70</v>
      </c>
      <c r="I2" s="158" t="s">
        <v>82</v>
      </c>
      <c r="J2" s="161" t="s">
        <v>71</v>
      </c>
      <c r="K2" s="158" t="s">
        <v>53</v>
      </c>
      <c r="L2" s="161" t="s">
        <v>1144</v>
      </c>
      <c r="M2" s="162" t="s">
        <v>18</v>
      </c>
      <c r="N2" s="163" t="s">
        <v>84</v>
      </c>
      <c r="O2" s="158" t="s">
        <v>85</v>
      </c>
      <c r="P2" s="164" t="s">
        <v>72</v>
      </c>
      <c r="Q2" s="157" t="s">
        <v>81</v>
      </c>
      <c r="R2" s="165" t="s">
        <v>12</v>
      </c>
      <c r="S2" s="164" t="s">
        <v>73</v>
      </c>
      <c r="T2" s="166" t="s">
        <v>21</v>
      </c>
      <c r="U2" s="165" t="s">
        <v>12</v>
      </c>
      <c r="V2" s="164" t="s">
        <v>74</v>
      </c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</row>
    <row r="3" spans="1:35" s="1" customFormat="1" ht="15.75" customHeight="1" thickBot="1" x14ac:dyDescent="0.35">
      <c r="A3" s="48" t="s">
        <v>15</v>
      </c>
      <c r="B3" s="66">
        <f>('Summary Statistics KPI 0'!B10)</f>
        <v>25786</v>
      </c>
      <c r="C3" s="60">
        <f>('Summary Statistics KPI 0'!C10)</f>
        <v>1565</v>
      </c>
      <c r="D3" s="60">
        <f>('Summary Statistics KPI 0'!E10)</f>
        <v>2178</v>
      </c>
      <c r="E3" s="60">
        <f>('Summary Statistics KPI 0'!G10)</f>
        <v>14</v>
      </c>
      <c r="F3" s="67">
        <f>('Summary Statistics KPI 0'!I10)</f>
        <v>22057</v>
      </c>
      <c r="G3" s="125">
        <f>'Data Sheet'!F846</f>
        <v>338</v>
      </c>
      <c r="H3" s="221">
        <f t="shared" ref="H3:H16" si="0">IF(G3=0,"0.0%",G3/F3)</f>
        <v>1.5323933445164801E-2</v>
      </c>
      <c r="I3" s="125">
        <f>'Data Sheet'!F861</f>
        <v>253</v>
      </c>
      <c r="J3" s="221">
        <f t="shared" ref="J3:J16" si="1">IF(I3=0,"0.0%",I3/G3)</f>
        <v>0.74852071005917165</v>
      </c>
      <c r="K3" s="125">
        <f>'Data Sheet'!F876</f>
        <v>270</v>
      </c>
      <c r="L3" s="222" t="str">
        <f t="shared" ref="L3:L16" si="2">INT((K3)/7)&amp;" weeks "&amp;MOD(K3,7)&amp;" days"</f>
        <v>38 weeks 4 days</v>
      </c>
      <c r="M3" s="60">
        <f>'Data Sheet'!F891</f>
        <v>78</v>
      </c>
      <c r="N3" s="60">
        <f>'Data Sheet'!F906</f>
        <v>337</v>
      </c>
      <c r="O3" s="60">
        <f>'Data Sheet'!F921</f>
        <v>5</v>
      </c>
      <c r="P3" s="223">
        <f t="shared" ref="P3:P16" si="3">IF(O3=0,"0.0%",O3/N3)</f>
        <v>1.483679525222552E-2</v>
      </c>
      <c r="Q3" s="125">
        <f>'Data Sheet'!F951</f>
        <v>588</v>
      </c>
      <c r="R3" s="125">
        <f>'Data Sheet'!F966</f>
        <v>23495</v>
      </c>
      <c r="S3" s="223">
        <f t="shared" ref="S3:S16" si="4">IF(Q3=0,"0.0%",Q3/R3)</f>
        <v>2.502660140455416E-2</v>
      </c>
      <c r="T3" s="125">
        <f>'Data Sheet'!F1011</f>
        <v>1438</v>
      </c>
      <c r="U3" s="125">
        <f>'Data Sheet'!F996</f>
        <v>23495</v>
      </c>
      <c r="V3" s="223">
        <f t="shared" ref="V3:V16" si="5">IF(T3=0,"0.0%",T3/U3)</f>
        <v>6.1204511598212386E-2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1" customFormat="1" ht="15.75" customHeight="1" thickBot="1" x14ac:dyDescent="0.35">
      <c r="A4" s="44" t="s">
        <v>2</v>
      </c>
      <c r="B4" s="110">
        <f>('Summary Statistics KPI 0'!B11)</f>
        <v>8023</v>
      </c>
      <c r="C4" s="111">
        <f>('Summary Statistics KPI 0'!C11)</f>
        <v>552</v>
      </c>
      <c r="D4" s="111">
        <f>('Summary Statistics KPI 0'!E11)</f>
        <v>1517</v>
      </c>
      <c r="E4" s="111">
        <f>('Summary Statistics KPI 0'!G11)</f>
        <v>47</v>
      </c>
      <c r="F4" s="112">
        <f>('Summary Statistics KPI 0'!I11)</f>
        <v>6001</v>
      </c>
      <c r="G4" s="125">
        <f>'Data Sheet'!F847</f>
        <v>67</v>
      </c>
      <c r="H4" s="224">
        <f t="shared" si="0"/>
        <v>1.1164805865689052E-2</v>
      </c>
      <c r="I4" s="125">
        <f>'Data Sheet'!F862</f>
        <v>22</v>
      </c>
      <c r="J4" s="224">
        <f t="shared" si="1"/>
        <v>0.32835820895522388</v>
      </c>
      <c r="K4" s="125">
        <f>'Data Sheet'!F877</f>
        <v>116</v>
      </c>
      <c r="L4" s="225" t="str">
        <f t="shared" si="2"/>
        <v>16 weeks 4 days</v>
      </c>
      <c r="M4" s="60">
        <f>'Data Sheet'!F892</f>
        <v>49</v>
      </c>
      <c r="N4" s="60">
        <f>'Data Sheet'!F907</f>
        <v>67</v>
      </c>
      <c r="O4" s="60">
        <f>'Data Sheet'!F922</f>
        <v>1</v>
      </c>
      <c r="P4" s="226">
        <f t="shared" si="3"/>
        <v>1.4925373134328358E-2</v>
      </c>
      <c r="Q4" s="125">
        <f>'Data Sheet'!F952</f>
        <v>161</v>
      </c>
      <c r="R4" s="125">
        <f>'Data Sheet'!F967</f>
        <v>6472</v>
      </c>
      <c r="S4" s="226">
        <f t="shared" si="4"/>
        <v>2.4876390605686031E-2</v>
      </c>
      <c r="T4" s="125">
        <f>'Data Sheet'!F1012</f>
        <v>471</v>
      </c>
      <c r="U4" s="125">
        <f>'Data Sheet'!F997</f>
        <v>6472</v>
      </c>
      <c r="V4" s="226">
        <f t="shared" si="5"/>
        <v>7.2775030902348575E-2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" customFormat="1" ht="15.75" customHeight="1" thickBot="1" x14ac:dyDescent="0.35">
      <c r="A5" s="44" t="s">
        <v>1147</v>
      </c>
      <c r="B5" s="66">
        <f>('Summary Statistics KPI 0'!B12)</f>
        <v>10294</v>
      </c>
      <c r="C5" s="111">
        <f>('Summary Statistics KPI 0'!C12)</f>
        <v>1036</v>
      </c>
      <c r="D5" s="111">
        <f>('Summary Statistics KPI 0'!E12)</f>
        <v>1017</v>
      </c>
      <c r="E5" s="60">
        <f>('Summary Statistics KPI 0'!G12)</f>
        <v>205</v>
      </c>
      <c r="F5" s="67">
        <f>('Summary Statistics KPI 0'!I12)</f>
        <v>8446</v>
      </c>
      <c r="G5" s="125">
        <f>'Data Sheet'!F858</f>
        <v>76</v>
      </c>
      <c r="H5" s="224">
        <f t="shared" si="0"/>
        <v>8.9983424106085726E-3</v>
      </c>
      <c r="I5" s="125">
        <f>'Data Sheet'!F873</f>
        <v>44</v>
      </c>
      <c r="J5" s="224">
        <f t="shared" si="1"/>
        <v>0.57894736842105265</v>
      </c>
      <c r="K5" s="125">
        <f>'Data Sheet'!F888</f>
        <v>271</v>
      </c>
      <c r="L5" s="225" t="str">
        <f t="shared" si="2"/>
        <v>38 weeks 5 days</v>
      </c>
      <c r="M5" s="60">
        <f>'Data Sheet'!F903</f>
        <v>86</v>
      </c>
      <c r="N5" s="60">
        <f>'Data Sheet'!F918</f>
        <v>76</v>
      </c>
      <c r="O5" s="60">
        <f>'Data Sheet'!F933</f>
        <v>1</v>
      </c>
      <c r="P5" s="226">
        <f t="shared" si="3"/>
        <v>1.3157894736842105E-2</v>
      </c>
      <c r="Q5" s="125">
        <f>'Data Sheet'!F963</f>
        <v>275</v>
      </c>
      <c r="R5" s="125">
        <f>'Data Sheet'!F978</f>
        <v>9227</v>
      </c>
      <c r="S5" s="226">
        <f t="shared" si="4"/>
        <v>2.9803836566598029E-2</v>
      </c>
      <c r="T5" s="125">
        <f>'Data Sheet'!F1023</f>
        <v>781</v>
      </c>
      <c r="U5" s="125">
        <f>'Data Sheet'!F1008</f>
        <v>9227</v>
      </c>
      <c r="V5" s="226">
        <f t="shared" si="5"/>
        <v>8.4642895849138394E-2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" customFormat="1" ht="15.75" customHeight="1" thickBot="1" x14ac:dyDescent="0.35">
      <c r="A6" s="45" t="s">
        <v>3</v>
      </c>
      <c r="B6" s="110">
        <f>('Summary Statistics KPI 0'!B13)</f>
        <v>22328</v>
      </c>
      <c r="C6" s="111">
        <f>('Summary Statistics KPI 0'!C13)</f>
        <v>1656</v>
      </c>
      <c r="D6" s="111">
        <f>('Summary Statistics KPI 0'!E13)</f>
        <v>1218</v>
      </c>
      <c r="E6" s="111">
        <f>('Summary Statistics KPI 0'!G13)</f>
        <v>107</v>
      </c>
      <c r="F6" s="112">
        <f>('Summary Statistics KPI 0'!I13)</f>
        <v>19561</v>
      </c>
      <c r="G6" s="125">
        <f>'Data Sheet'!F848</f>
        <v>260</v>
      </c>
      <c r="H6" s="224">
        <f t="shared" si="0"/>
        <v>1.3291754000306733E-2</v>
      </c>
      <c r="I6" s="125">
        <f>'Data Sheet'!F863</f>
        <v>195</v>
      </c>
      <c r="J6" s="224">
        <f t="shared" si="1"/>
        <v>0.75</v>
      </c>
      <c r="K6" s="125">
        <f>'Data Sheet'!F878</f>
        <v>284</v>
      </c>
      <c r="L6" s="225" t="str">
        <f t="shared" si="2"/>
        <v>40 weeks 4 days</v>
      </c>
      <c r="M6" s="60">
        <f>'Data Sheet'!F893</f>
        <v>76</v>
      </c>
      <c r="N6" s="60">
        <f>'Data Sheet'!F908</f>
        <v>260</v>
      </c>
      <c r="O6" s="60">
        <f>'Data Sheet'!F923</f>
        <v>23</v>
      </c>
      <c r="P6" s="226">
        <f t="shared" si="3"/>
        <v>8.8461538461538466E-2</v>
      </c>
      <c r="Q6" s="125">
        <f>'Data Sheet'!F953</f>
        <v>1142</v>
      </c>
      <c r="R6" s="125">
        <f>'Data Sheet'!F968</f>
        <v>20947</v>
      </c>
      <c r="S6" s="226">
        <f t="shared" si="4"/>
        <v>5.4518546808612213E-2</v>
      </c>
      <c r="T6" s="125">
        <f>'Data Sheet'!F1013</f>
        <v>1386</v>
      </c>
      <c r="U6" s="125">
        <f>'Data Sheet'!F998</f>
        <v>20947</v>
      </c>
      <c r="V6" s="226">
        <f t="shared" si="5"/>
        <v>6.6166992886809564E-2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15.75" customHeight="1" thickBot="1" x14ac:dyDescent="0.35">
      <c r="A7" s="44" t="s">
        <v>1146</v>
      </c>
      <c r="B7" s="66">
        <f>('Summary Statistics KPI 0'!B14)</f>
        <v>17797</v>
      </c>
      <c r="C7" s="111">
        <f>('Summary Statistics KPI 0'!C14)</f>
        <v>1058</v>
      </c>
      <c r="D7" s="111">
        <f>('Summary Statistics KPI 0'!E14)</f>
        <v>726</v>
      </c>
      <c r="E7" s="60">
        <f>('Summary Statistics KPI 0'!G14)</f>
        <v>400</v>
      </c>
      <c r="F7" s="67">
        <f>('Summary Statistics KPI 0'!I14)</f>
        <v>16413</v>
      </c>
      <c r="G7" s="125">
        <f>'Data Sheet'!F856</f>
        <v>311</v>
      </c>
      <c r="H7" s="224">
        <f t="shared" si="0"/>
        <v>1.8948394565283615E-2</v>
      </c>
      <c r="I7" s="125">
        <f>'Data Sheet'!F871</f>
        <v>71</v>
      </c>
      <c r="J7" s="224">
        <f t="shared" si="1"/>
        <v>0.22829581993569131</v>
      </c>
      <c r="K7" s="125">
        <f>'Data Sheet'!F886</f>
        <v>239</v>
      </c>
      <c r="L7" s="225" t="str">
        <f t="shared" si="2"/>
        <v>34 weeks 1 days</v>
      </c>
      <c r="M7" s="60">
        <f>'Data Sheet'!F901</f>
        <v>46</v>
      </c>
      <c r="N7" s="60">
        <f>'Data Sheet'!F916</f>
        <v>311</v>
      </c>
      <c r="O7" s="60">
        <f>'Data Sheet'!F931</f>
        <v>3</v>
      </c>
      <c r="P7" s="226">
        <f t="shared" si="3"/>
        <v>9.6463022508038593E-3</v>
      </c>
      <c r="Q7" s="125">
        <f>'Data Sheet'!F961</f>
        <v>176</v>
      </c>
      <c r="R7" s="125">
        <f>'Data Sheet'!F976</f>
        <v>16986</v>
      </c>
      <c r="S7" s="226">
        <f t="shared" si="4"/>
        <v>1.0361474155186625E-2</v>
      </c>
      <c r="T7" s="125">
        <f>'Data Sheet'!F1021</f>
        <v>573</v>
      </c>
      <c r="U7" s="125">
        <f>'Data Sheet'!F1006</f>
        <v>16986</v>
      </c>
      <c r="V7" s="226">
        <f t="shared" si="5"/>
        <v>3.3733663016601904E-2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12" customFormat="1" ht="15.75" customHeight="1" thickBot="1" x14ac:dyDescent="0.35">
      <c r="A8" s="44" t="s">
        <v>1145</v>
      </c>
      <c r="B8" s="110">
        <f>('Summary Statistics KPI 0'!B15)</f>
        <v>31940</v>
      </c>
      <c r="C8" s="111">
        <f>('Summary Statistics KPI 0'!C15)</f>
        <v>1410</v>
      </c>
      <c r="D8" s="111">
        <f>('Summary Statistics KPI 0'!E15)</f>
        <v>3320</v>
      </c>
      <c r="E8" s="111">
        <f>('Summary Statistics KPI 0'!G15)</f>
        <v>217</v>
      </c>
      <c r="F8" s="112">
        <f>('Summary Statistics KPI 0'!I15)</f>
        <v>27427</v>
      </c>
      <c r="G8" s="125">
        <f>'Data Sheet'!F852</f>
        <v>443</v>
      </c>
      <c r="H8" s="224">
        <f t="shared" si="0"/>
        <v>1.6151967039778319E-2</v>
      </c>
      <c r="I8" s="125">
        <f>'Data Sheet'!F867</f>
        <v>93</v>
      </c>
      <c r="J8" s="224">
        <f t="shared" si="1"/>
        <v>0.20993227990970656</v>
      </c>
      <c r="K8" s="125">
        <f>'Data Sheet'!F882</f>
        <v>277</v>
      </c>
      <c r="L8" s="225" t="str">
        <f t="shared" si="2"/>
        <v>39 weeks 4 days</v>
      </c>
      <c r="M8" s="60">
        <f>'Data Sheet'!F897</f>
        <v>57</v>
      </c>
      <c r="N8" s="60">
        <f>'Data Sheet'!F912</f>
        <v>432</v>
      </c>
      <c r="O8" s="60">
        <f>'Data Sheet'!F927</f>
        <v>36</v>
      </c>
      <c r="P8" s="226">
        <f t="shared" si="3"/>
        <v>8.3333333333333329E-2</v>
      </c>
      <c r="Q8" s="125">
        <f>'Data Sheet'!F957</f>
        <v>441</v>
      </c>
      <c r="R8" s="125">
        <f>'Data Sheet'!F972</f>
        <v>28440</v>
      </c>
      <c r="S8" s="226">
        <f t="shared" si="4"/>
        <v>1.550632911392405E-2</v>
      </c>
      <c r="T8" s="125">
        <f>'Data Sheet'!F1017</f>
        <v>1013</v>
      </c>
      <c r="U8" s="125">
        <f>'Data Sheet'!F1002</f>
        <v>28440</v>
      </c>
      <c r="V8" s="226">
        <f t="shared" si="5"/>
        <v>3.5618846694796064E-2</v>
      </c>
    </row>
    <row r="9" spans="1:35" s="1" customFormat="1" ht="15.75" customHeight="1" thickBot="1" x14ac:dyDescent="0.35">
      <c r="A9" s="44" t="s">
        <v>1149</v>
      </c>
      <c r="B9" s="66">
        <f>('Summary Statistics KPI 0'!B16)</f>
        <v>67437</v>
      </c>
      <c r="C9" s="111">
        <f>('Summary Statistics KPI 0'!C16)</f>
        <v>6198</v>
      </c>
      <c r="D9" s="111">
        <f>('Summary Statistics KPI 0'!E16)</f>
        <v>3873</v>
      </c>
      <c r="E9" s="60">
        <f>('Summary Statistics KPI 0'!G16)</f>
        <v>1381</v>
      </c>
      <c r="F9" s="67">
        <f>('Summary Statistics KPI 0'!I16)</f>
        <v>58747</v>
      </c>
      <c r="G9" s="125">
        <f>'Data Sheet'!F849</f>
        <v>959</v>
      </c>
      <c r="H9" s="224">
        <f t="shared" si="0"/>
        <v>1.6324237833421282E-2</v>
      </c>
      <c r="I9" s="125">
        <f>'Data Sheet'!F864</f>
        <v>643</v>
      </c>
      <c r="J9" s="224">
        <f t="shared" si="1"/>
        <v>0.67049009384775804</v>
      </c>
      <c r="K9" s="125">
        <f>'Data Sheet'!F879</f>
        <v>269</v>
      </c>
      <c r="L9" s="225" t="str">
        <f t="shared" si="2"/>
        <v>38 weeks 3 days</v>
      </c>
      <c r="M9" s="60">
        <f>'Data Sheet'!F894</f>
        <v>76</v>
      </c>
      <c r="N9" s="60">
        <f>'Data Sheet'!F909</f>
        <v>959</v>
      </c>
      <c r="O9" s="60">
        <f>'Data Sheet'!F924</f>
        <v>19</v>
      </c>
      <c r="P9" s="226">
        <f t="shared" si="3"/>
        <v>1.9812304483837331E-2</v>
      </c>
      <c r="Q9" s="125">
        <f>'Data Sheet'!F954</f>
        <v>4857</v>
      </c>
      <c r="R9" s="125">
        <f>'Data Sheet'!F969</f>
        <v>63312</v>
      </c>
      <c r="S9" s="226">
        <f t="shared" si="4"/>
        <v>7.6715314632297193E-2</v>
      </c>
      <c r="T9" s="125">
        <f>'Data Sheet'!F1014</f>
        <v>4565</v>
      </c>
      <c r="U9" s="125">
        <f>'Data Sheet'!F999</f>
        <v>63312</v>
      </c>
      <c r="V9" s="226">
        <f t="shared" si="5"/>
        <v>7.2103234773818553E-2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1" customFormat="1" ht="15.75" customHeight="1" thickBot="1" x14ac:dyDescent="0.35">
      <c r="A10" s="44" t="s">
        <v>4</v>
      </c>
      <c r="B10" s="110">
        <f>('Summary Statistics KPI 0'!B17)</f>
        <v>19025</v>
      </c>
      <c r="C10" s="111">
        <f>('Summary Statistics KPI 0'!C17)</f>
        <v>1325</v>
      </c>
      <c r="D10" s="111">
        <f>('Summary Statistics KPI 0'!E17)</f>
        <v>1475</v>
      </c>
      <c r="E10" s="111">
        <f>('Summary Statistics KPI 0'!G17)</f>
        <v>355</v>
      </c>
      <c r="F10" s="112">
        <f>('Summary Statistics KPI 0'!I17)</f>
        <v>16580</v>
      </c>
      <c r="G10" s="125">
        <f>'Data Sheet'!F850</f>
        <v>119</v>
      </c>
      <c r="H10" s="224">
        <f t="shared" si="0"/>
        <v>7.1773220747889024E-3</v>
      </c>
      <c r="I10" s="125">
        <f>'Data Sheet'!F865</f>
        <v>17</v>
      </c>
      <c r="J10" s="224">
        <f t="shared" si="1"/>
        <v>0.14285714285714285</v>
      </c>
      <c r="K10" s="125">
        <f>'Data Sheet'!F880</f>
        <v>320</v>
      </c>
      <c r="L10" s="225" t="str">
        <f t="shared" si="2"/>
        <v>45 weeks 5 days</v>
      </c>
      <c r="M10" s="60">
        <f>'Data Sheet'!F895</f>
        <v>178</v>
      </c>
      <c r="N10" s="60">
        <f>'Data Sheet'!F910</f>
        <v>119</v>
      </c>
      <c r="O10" s="60">
        <f>'Data Sheet'!F925</f>
        <v>0</v>
      </c>
      <c r="P10" s="226" t="str">
        <f t="shared" si="3"/>
        <v>0.0%</v>
      </c>
      <c r="Q10" s="125">
        <f>'Data Sheet'!F955</f>
        <v>379</v>
      </c>
      <c r="R10" s="125">
        <f>'Data Sheet'!F970</f>
        <v>17463</v>
      </c>
      <c r="S10" s="226">
        <f t="shared" si="4"/>
        <v>2.170302926186795E-2</v>
      </c>
      <c r="T10" s="125">
        <f>'Data Sheet'!F1015</f>
        <v>883</v>
      </c>
      <c r="U10" s="125">
        <f>'Data Sheet'!F1000</f>
        <v>17463</v>
      </c>
      <c r="V10" s="226">
        <f t="shared" si="5"/>
        <v>5.0564049705090763E-2</v>
      </c>
      <c r="W10" s="12"/>
      <c r="X10" s="17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1" customFormat="1" ht="15.75" customHeight="1" thickBot="1" x14ac:dyDescent="0.35">
      <c r="A11" s="46" t="s">
        <v>5</v>
      </c>
      <c r="B11" s="66">
        <f>('Summary Statistics KPI 0'!B18)</f>
        <v>40495</v>
      </c>
      <c r="C11" s="111">
        <f>('Summary Statistics KPI 0'!C18)</f>
        <v>3186</v>
      </c>
      <c r="D11" s="111">
        <f>('Summary Statistics KPI 0'!E18)</f>
        <v>2483</v>
      </c>
      <c r="E11" s="60">
        <f>('Summary Statistics KPI 0'!G18)</f>
        <v>468</v>
      </c>
      <c r="F11" s="67">
        <f>('Summary Statistics KPI 0'!I18)</f>
        <v>35294</v>
      </c>
      <c r="G11" s="125">
        <f>'Data Sheet'!F851</f>
        <v>538</v>
      </c>
      <c r="H11" s="224">
        <f t="shared" si="0"/>
        <v>1.5243384144613816E-2</v>
      </c>
      <c r="I11" s="125">
        <f>'Data Sheet'!F866</f>
        <v>355</v>
      </c>
      <c r="J11" s="224">
        <f t="shared" si="1"/>
        <v>0.6598513011152416</v>
      </c>
      <c r="K11" s="125">
        <f>'Data Sheet'!F881</f>
        <v>308</v>
      </c>
      <c r="L11" s="225" t="str">
        <f t="shared" si="2"/>
        <v>44 weeks 0 days</v>
      </c>
      <c r="M11" s="60">
        <f>'Data Sheet'!F896</f>
        <v>150</v>
      </c>
      <c r="N11" s="60">
        <f>'Data Sheet'!F911</f>
        <v>538</v>
      </c>
      <c r="O11" s="60">
        <f>'Data Sheet'!F926</f>
        <v>6</v>
      </c>
      <c r="P11" s="226">
        <f t="shared" si="3"/>
        <v>1.1152416356877323E-2</v>
      </c>
      <c r="Q11" s="125">
        <f>'Data Sheet'!F956</f>
        <v>2014</v>
      </c>
      <c r="R11" s="125">
        <f>'Data Sheet'!F971</f>
        <v>37688</v>
      </c>
      <c r="S11" s="226">
        <f t="shared" si="4"/>
        <v>5.3438760348121415E-2</v>
      </c>
      <c r="T11" s="125">
        <f>'Data Sheet'!F1016</f>
        <v>2394</v>
      </c>
      <c r="U11" s="125">
        <f>'Data Sheet'!F1001</f>
        <v>37688</v>
      </c>
      <c r="V11" s="226">
        <f t="shared" si="5"/>
        <v>6.3521545319465078E-2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1" customFormat="1" ht="15.75" customHeight="1" thickBot="1" x14ac:dyDescent="0.35">
      <c r="A12" s="44" t="s">
        <v>6</v>
      </c>
      <c r="B12" s="110">
        <f>('Summary Statistics KPI 0'!B19)</f>
        <v>46952</v>
      </c>
      <c r="C12" s="111">
        <f>('Summary Statistics KPI 0'!C19)</f>
        <v>2548</v>
      </c>
      <c r="D12" s="111">
        <f>('Summary Statistics KPI 0'!E19)</f>
        <v>5572</v>
      </c>
      <c r="E12" s="111">
        <f>('Summary Statistics KPI 0'!G19)</f>
        <v>239</v>
      </c>
      <c r="F12" s="112">
        <f>('Summary Statistics KPI 0'!I19)</f>
        <v>39071</v>
      </c>
      <c r="G12" s="125">
        <f>'Data Sheet'!F854</f>
        <v>430</v>
      </c>
      <c r="H12" s="224">
        <f t="shared" si="0"/>
        <v>1.1005605180312765E-2</v>
      </c>
      <c r="I12" s="125">
        <f>'Data Sheet'!F869</f>
        <v>48</v>
      </c>
      <c r="J12" s="224">
        <f t="shared" si="1"/>
        <v>0.11162790697674418</v>
      </c>
      <c r="K12" s="125">
        <f>'Data Sheet'!F884</f>
        <v>269</v>
      </c>
      <c r="L12" s="225" t="str">
        <f t="shared" si="2"/>
        <v>38 weeks 3 days</v>
      </c>
      <c r="M12" s="60">
        <f>'Data Sheet'!F899</f>
        <v>59</v>
      </c>
      <c r="N12" s="60">
        <f>'Data Sheet'!F914</f>
        <v>430</v>
      </c>
      <c r="O12" s="60">
        <f>'Data Sheet'!F929</f>
        <v>8</v>
      </c>
      <c r="P12" s="226">
        <f t="shared" si="3"/>
        <v>1.8604651162790697E-2</v>
      </c>
      <c r="Q12" s="125">
        <f>'Data Sheet'!F959</f>
        <v>385</v>
      </c>
      <c r="R12" s="125">
        <f>'Data Sheet'!F974</f>
        <v>41169</v>
      </c>
      <c r="S12" s="226">
        <f t="shared" si="4"/>
        <v>9.3516966649663576E-3</v>
      </c>
      <c r="T12" s="125">
        <f>'Data Sheet'!F1019</f>
        <v>2098</v>
      </c>
      <c r="U12" s="125">
        <f>'Data Sheet'!F1004</f>
        <v>41169</v>
      </c>
      <c r="V12" s="226">
        <f t="shared" si="5"/>
        <v>5.0960674293764725E-2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1" customFormat="1" ht="15.75" customHeight="1" thickBot="1" x14ac:dyDescent="0.35">
      <c r="A13" s="44" t="s">
        <v>7</v>
      </c>
      <c r="B13" s="66">
        <f>('Summary Statistics KPI 0'!B20)</f>
        <v>1283</v>
      </c>
      <c r="C13" s="111">
        <f>('Summary Statistics KPI 0'!C20)</f>
        <v>76</v>
      </c>
      <c r="D13" s="111">
        <f>('Summary Statistics KPI 0'!E20)</f>
        <v>117</v>
      </c>
      <c r="E13" s="60">
        <f>('Summary Statistics KPI 0'!G20)</f>
        <v>9</v>
      </c>
      <c r="F13" s="67">
        <f>('Summary Statistics KPI 0'!I20)</f>
        <v>1099</v>
      </c>
      <c r="G13" s="125">
        <f>'Data Sheet'!F853</f>
        <v>23</v>
      </c>
      <c r="H13" s="224">
        <f t="shared" si="0"/>
        <v>2.0928116469517744E-2</v>
      </c>
      <c r="I13" s="125">
        <f>'Data Sheet'!F868</f>
        <v>22</v>
      </c>
      <c r="J13" s="224">
        <f t="shared" si="1"/>
        <v>0.95652173913043481</v>
      </c>
      <c r="K13" s="125">
        <f>'Data Sheet'!F883</f>
        <v>222</v>
      </c>
      <c r="L13" s="225" t="str">
        <f t="shared" si="2"/>
        <v>31 weeks 5 days</v>
      </c>
      <c r="M13" s="60">
        <f>'Data Sheet'!F898</f>
        <v>31</v>
      </c>
      <c r="N13" s="60">
        <f>'Data Sheet'!F913</f>
        <v>23</v>
      </c>
      <c r="O13" s="60">
        <f>'Data Sheet'!F928</f>
        <v>7</v>
      </c>
      <c r="P13" s="226">
        <f t="shared" si="3"/>
        <v>0.30434782608695654</v>
      </c>
      <c r="Q13" s="125">
        <f>'Data Sheet'!F958</f>
        <v>81</v>
      </c>
      <c r="R13" s="125">
        <f>'Data Sheet'!F973</f>
        <v>1162</v>
      </c>
      <c r="S13" s="226">
        <f t="shared" si="4"/>
        <v>6.9707401032702232E-2</v>
      </c>
      <c r="T13" s="125">
        <f>'Data Sheet'!F1018</f>
        <v>63</v>
      </c>
      <c r="U13" s="125">
        <f>'Data Sheet'!F1003</f>
        <v>1162</v>
      </c>
      <c r="V13" s="226">
        <f t="shared" si="5"/>
        <v>5.4216867469879519E-2</v>
      </c>
      <c r="W13" s="12"/>
      <c r="X13" s="119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" customFormat="1" ht="15.75" customHeight="1" thickBot="1" x14ac:dyDescent="0.35">
      <c r="A14" s="44" t="s">
        <v>1148</v>
      </c>
      <c r="B14" s="110">
        <f>('Summary Statistics KPI 0'!B21)</f>
        <v>1217</v>
      </c>
      <c r="C14" s="111">
        <f>('Summary Statistics KPI 0'!C21)</f>
        <v>102</v>
      </c>
      <c r="D14" s="111">
        <f>('Summary Statistics KPI 0'!E21)</f>
        <v>95</v>
      </c>
      <c r="E14" s="111">
        <f>('Summary Statistics KPI 0'!G21)</f>
        <v>32</v>
      </c>
      <c r="F14" s="112">
        <f>('Summary Statistics KPI 0'!I21)</f>
        <v>1052</v>
      </c>
      <c r="G14" s="125">
        <f>'Data Sheet'!F859</f>
        <v>13</v>
      </c>
      <c r="H14" s="224">
        <f t="shared" si="0"/>
        <v>1.2357414448669201E-2</v>
      </c>
      <c r="I14" s="125">
        <f>'Data Sheet'!F874</f>
        <v>6</v>
      </c>
      <c r="J14" s="224">
        <f t="shared" si="1"/>
        <v>0.46153846153846156</v>
      </c>
      <c r="K14" s="125">
        <f>'Data Sheet'!F889</f>
        <v>227</v>
      </c>
      <c r="L14" s="225" t="str">
        <f t="shared" si="2"/>
        <v>32 weeks 3 days</v>
      </c>
      <c r="M14" s="60">
        <f>'Data Sheet'!F904</f>
        <v>143</v>
      </c>
      <c r="N14" s="60">
        <f>'Data Sheet'!F919</f>
        <v>13</v>
      </c>
      <c r="O14" s="60">
        <f>'Data Sheet'!F934</f>
        <v>4</v>
      </c>
      <c r="P14" s="226">
        <f t="shared" si="3"/>
        <v>0.30769230769230771</v>
      </c>
      <c r="Q14" s="125">
        <f>'Data Sheet'!F964</f>
        <v>46</v>
      </c>
      <c r="R14" s="125">
        <f>'Data Sheet'!F979</f>
        <v>1116</v>
      </c>
      <c r="S14" s="226">
        <f t="shared" si="4"/>
        <v>4.1218637992831542E-2</v>
      </c>
      <c r="T14" s="125">
        <f>'Data Sheet'!F1024</f>
        <v>64</v>
      </c>
      <c r="U14" s="125">
        <f>'Data Sheet'!F1009</f>
        <v>1116</v>
      </c>
      <c r="V14" s="226">
        <f t="shared" si="5"/>
        <v>5.7347670250896057E-2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1" customFormat="1" ht="15.75" customHeight="1" thickBot="1" x14ac:dyDescent="0.35">
      <c r="A15" s="44" t="s">
        <v>8</v>
      </c>
      <c r="B15" s="66">
        <f>('Summary Statistics KPI 0'!B22)</f>
        <v>25157</v>
      </c>
      <c r="C15" s="111">
        <f>('Summary Statistics KPI 0'!C22)</f>
        <v>1759</v>
      </c>
      <c r="D15" s="111">
        <f>('Summary Statistics KPI 0'!E22)</f>
        <v>1941</v>
      </c>
      <c r="E15" s="60">
        <f>('Summary Statistics KPI 0'!G22)</f>
        <v>75</v>
      </c>
      <c r="F15" s="67">
        <f>('Summary Statistics KPI 0'!I22)</f>
        <v>21532</v>
      </c>
      <c r="G15" s="125">
        <f>'Data Sheet'!F855</f>
        <v>243</v>
      </c>
      <c r="H15" s="224">
        <f t="shared" si="0"/>
        <v>1.1285528515697566E-2</v>
      </c>
      <c r="I15" s="125">
        <f>'Data Sheet'!F870</f>
        <v>0</v>
      </c>
      <c r="J15" s="224" t="str">
        <f t="shared" si="1"/>
        <v>0.0%</v>
      </c>
      <c r="K15" s="125">
        <f>'Data Sheet'!F885</f>
        <v>0</v>
      </c>
      <c r="L15" s="225" t="str">
        <f t="shared" si="2"/>
        <v>0 weeks 0 days</v>
      </c>
      <c r="M15" s="60">
        <f>'Data Sheet'!F900</f>
        <v>0</v>
      </c>
      <c r="N15" s="60">
        <f>'Data Sheet'!F915</f>
        <v>243</v>
      </c>
      <c r="O15" s="60">
        <f>'Data Sheet'!F930</f>
        <v>0</v>
      </c>
      <c r="P15" s="226" t="str">
        <f t="shared" si="3"/>
        <v>0.0%</v>
      </c>
      <c r="Q15" s="125">
        <f>'Data Sheet'!F960</f>
        <v>2</v>
      </c>
      <c r="R15" s="125">
        <f>'Data Sheet'!F975</f>
        <v>23110</v>
      </c>
      <c r="S15" s="226">
        <f t="shared" si="4"/>
        <v>8.6542622241453918E-5</v>
      </c>
      <c r="T15" s="125">
        <f>'Data Sheet'!F1020</f>
        <v>1578</v>
      </c>
      <c r="U15" s="125">
        <f>'Data Sheet'!F1005</f>
        <v>23110</v>
      </c>
      <c r="V15" s="226">
        <f t="shared" si="5"/>
        <v>6.8282128948507145E-2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1" customFormat="1" ht="15.75" customHeight="1" thickBot="1" x14ac:dyDescent="0.35">
      <c r="A16" s="47" t="s">
        <v>16</v>
      </c>
      <c r="B16" s="110">
        <f>('Summary Statistics KPI 0'!B23)</f>
        <v>1574</v>
      </c>
      <c r="C16" s="111">
        <f>('Summary Statistics KPI 0'!C23)</f>
        <v>146</v>
      </c>
      <c r="D16" s="111">
        <f>('Summary Statistics KPI 0'!E23)</f>
        <v>114</v>
      </c>
      <c r="E16" s="111">
        <f>('Summary Statistics KPI 0'!G23)</f>
        <v>13</v>
      </c>
      <c r="F16" s="112">
        <f>('Summary Statistics KPI 0'!I23)</f>
        <v>1327</v>
      </c>
      <c r="G16" s="125">
        <f>'Data Sheet'!F857</f>
        <v>20</v>
      </c>
      <c r="H16" s="227">
        <f t="shared" si="0"/>
        <v>1.5071590052750565E-2</v>
      </c>
      <c r="I16" s="125">
        <f>'Data Sheet'!F872</f>
        <v>20</v>
      </c>
      <c r="J16" s="227">
        <f t="shared" si="1"/>
        <v>1</v>
      </c>
      <c r="K16" s="125">
        <f>'Data Sheet'!F887</f>
        <v>141</v>
      </c>
      <c r="L16" s="228" t="str">
        <f t="shared" si="2"/>
        <v>20 weeks 1 days</v>
      </c>
      <c r="M16" s="60">
        <f>'Data Sheet'!F902</f>
        <v>77</v>
      </c>
      <c r="N16" s="60">
        <f>'Data Sheet'!F917</f>
        <v>20</v>
      </c>
      <c r="O16" s="60">
        <f>'Data Sheet'!F932</f>
        <v>1</v>
      </c>
      <c r="P16" s="229">
        <f t="shared" si="3"/>
        <v>0.05</v>
      </c>
      <c r="Q16" s="125">
        <f>'Data Sheet'!F962</f>
        <v>104</v>
      </c>
      <c r="R16" s="125">
        <f>'Data Sheet'!F977</f>
        <v>1448</v>
      </c>
      <c r="S16" s="229">
        <f t="shared" si="4"/>
        <v>7.18232044198895E-2</v>
      </c>
      <c r="T16" s="125">
        <f>'Data Sheet'!F1022</f>
        <v>121</v>
      </c>
      <c r="U16" s="125">
        <f>'Data Sheet'!F1007</f>
        <v>1448</v>
      </c>
      <c r="V16" s="229">
        <f t="shared" si="5"/>
        <v>8.3563535911602205E-2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93" customFormat="1" ht="15.75" customHeight="1" thickBot="1" x14ac:dyDescent="0.3">
      <c r="A17" s="83" t="s">
        <v>54</v>
      </c>
      <c r="B17" s="80">
        <f>('Summary Statistics KPI 0'!B24)</f>
        <v>319308</v>
      </c>
      <c r="C17" s="81">
        <f>('Summary Statistics KPI 0'!C24)</f>
        <v>22617</v>
      </c>
      <c r="D17" s="81">
        <f>('Summary Statistics KPI 0'!E24)</f>
        <v>25646</v>
      </c>
      <c r="E17" s="81">
        <f>('Summary Statistics KPI 0'!G24)</f>
        <v>3562</v>
      </c>
      <c r="F17" s="82">
        <f>('Summary Statistics KPI 0'!I24)</f>
        <v>274607</v>
      </c>
      <c r="G17" s="126">
        <f>SUM(G3:G16)</f>
        <v>3840</v>
      </c>
      <c r="H17" s="144">
        <f t="shared" ref="H17" si="6">IF(G17=0,"0.0%",G17/F17)</f>
        <v>1.3983620228180636E-2</v>
      </c>
      <c r="I17" s="127">
        <f>SUM(I3:I16)</f>
        <v>1789</v>
      </c>
      <c r="J17" s="144">
        <f t="shared" ref="J17" si="7">IF(I17=0,"0.0%",I17/G17)</f>
        <v>0.46588541666666666</v>
      </c>
      <c r="K17" s="81">
        <f>MAX(K3:K16)</f>
        <v>320</v>
      </c>
      <c r="L17" s="113" t="str">
        <f t="shared" ref="L17" si="8">INT((K17)/7)&amp;" weeks "&amp;MOD(K17,7)&amp;" days"</f>
        <v>45 weeks 5 days</v>
      </c>
      <c r="M17" s="145">
        <f>AVERAGE(M3:M16)</f>
        <v>79</v>
      </c>
      <c r="N17" s="126">
        <f>SUM(N3:N16)</f>
        <v>3828</v>
      </c>
      <c r="O17" s="127">
        <f>SUM(O3:O16)</f>
        <v>114</v>
      </c>
      <c r="P17" s="107">
        <f t="shared" ref="P17" si="9">IF(O17=0,"0.0%",O17/N17)</f>
        <v>2.9780564263322883E-2</v>
      </c>
      <c r="Q17" s="126">
        <f>SUM(Q3:Q16)</f>
        <v>10651</v>
      </c>
      <c r="R17" s="127">
        <f>SUM(R3:R16)</f>
        <v>292035</v>
      </c>
      <c r="S17" s="107">
        <f t="shared" ref="S17" si="10">IF(Q17=0,"0.0%",Q17/R17)</f>
        <v>3.6471655794682145E-2</v>
      </c>
      <c r="T17" s="126">
        <f>SUM(T3:T16)</f>
        <v>17428</v>
      </c>
      <c r="U17" s="127">
        <f>SUM(U3:U16)</f>
        <v>292035</v>
      </c>
      <c r="V17" s="107">
        <f t="shared" ref="V17" si="11">IF(T17=0,"0.0%",T17/U17)</f>
        <v>5.967777834848563E-2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s="13" customFormat="1" x14ac:dyDescent="0.25">
      <c r="H18" s="17"/>
      <c r="J18" s="18"/>
      <c r="N18"/>
      <c r="O18"/>
      <c r="P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86" spans="1:6" x14ac:dyDescent="0.25">
      <c r="A86" s="14"/>
      <c r="B86" s="14"/>
      <c r="C86" s="14"/>
      <c r="D86" s="14"/>
      <c r="E86" s="14"/>
      <c r="F86" s="14"/>
    </row>
    <row r="87" spans="1:6" ht="13" x14ac:dyDescent="0.3">
      <c r="A87" s="15"/>
      <c r="B87" s="15"/>
      <c r="C87" s="15"/>
      <c r="D87" s="15"/>
      <c r="E87" s="15"/>
      <c r="F87" s="15"/>
    </row>
    <row r="88" spans="1:6" ht="13" x14ac:dyDescent="0.3">
      <c r="A88" s="16"/>
      <c r="B88" s="16"/>
      <c r="C88" s="16"/>
      <c r="D88" s="16"/>
      <c r="E88" s="16"/>
      <c r="F88" s="16"/>
    </row>
    <row r="89" spans="1:6" ht="13" x14ac:dyDescent="0.3">
      <c r="A89" s="16"/>
      <c r="B89" s="16"/>
      <c r="C89" s="16"/>
      <c r="D89" s="16"/>
      <c r="E89" s="16"/>
      <c r="F89" s="16"/>
    </row>
    <row r="90" spans="1:6" ht="13" x14ac:dyDescent="0.3">
      <c r="A90" s="16"/>
      <c r="B90" s="16"/>
      <c r="C90" s="16"/>
      <c r="D90" s="16"/>
      <c r="E90" s="16"/>
      <c r="F90" s="16"/>
    </row>
    <row r="91" spans="1:6" ht="13" x14ac:dyDescent="0.3">
      <c r="A91" s="16"/>
      <c r="B91" s="16"/>
      <c r="C91" s="16"/>
      <c r="D91" s="16"/>
      <c r="E91" s="16"/>
      <c r="F91" s="16"/>
    </row>
    <row r="92" spans="1:6" ht="13" x14ac:dyDescent="0.3">
      <c r="A92" s="16"/>
      <c r="B92" s="16"/>
      <c r="C92" s="16"/>
      <c r="D92" s="16"/>
      <c r="E92" s="16"/>
      <c r="F92" s="16"/>
    </row>
    <row r="93" spans="1:6" ht="13" x14ac:dyDescent="0.3">
      <c r="A93" s="16"/>
      <c r="B93" s="16"/>
      <c r="C93" s="16"/>
      <c r="D93" s="16"/>
      <c r="E93" s="16"/>
      <c r="F93" s="16"/>
    </row>
    <row r="94" spans="1:6" ht="13" x14ac:dyDescent="0.3">
      <c r="A94" s="16"/>
      <c r="B94" s="16"/>
      <c r="C94" s="16"/>
      <c r="D94" s="16"/>
      <c r="E94" s="16"/>
      <c r="F94" s="16"/>
    </row>
    <row r="95" spans="1:6" ht="13" x14ac:dyDescent="0.3">
      <c r="A95" s="16"/>
      <c r="B95" s="16"/>
      <c r="C95" s="16"/>
      <c r="D95" s="16"/>
      <c r="E95" s="16"/>
      <c r="F95" s="16"/>
    </row>
    <row r="96" spans="1:6" ht="13" x14ac:dyDescent="0.3">
      <c r="A96" s="16"/>
      <c r="B96" s="16"/>
      <c r="C96" s="16"/>
      <c r="D96" s="16"/>
      <c r="E96" s="16"/>
      <c r="F96" s="16"/>
    </row>
    <row r="97" spans="1:6" ht="13" x14ac:dyDescent="0.3">
      <c r="A97" s="16"/>
      <c r="B97" s="16"/>
      <c r="C97" s="16"/>
      <c r="D97" s="16"/>
      <c r="E97" s="16"/>
      <c r="F97" s="16"/>
    </row>
    <row r="98" spans="1:6" ht="13" x14ac:dyDescent="0.3">
      <c r="A98" s="16"/>
      <c r="B98" s="16"/>
      <c r="C98" s="16"/>
      <c r="D98" s="16"/>
      <c r="E98" s="16"/>
      <c r="F98" s="16"/>
    </row>
    <row r="99" spans="1:6" ht="13" x14ac:dyDescent="0.3">
      <c r="A99" s="16"/>
      <c r="B99" s="16"/>
      <c r="C99" s="16"/>
      <c r="D99" s="16"/>
      <c r="E99" s="16"/>
      <c r="F99" s="16"/>
    </row>
    <row r="100" spans="1:6" ht="13" x14ac:dyDescent="0.3">
      <c r="A100" s="16"/>
      <c r="B100" s="16"/>
      <c r="C100" s="16"/>
      <c r="D100" s="16"/>
      <c r="E100" s="16"/>
      <c r="F100" s="16"/>
    </row>
    <row r="101" spans="1:6" ht="13" x14ac:dyDescent="0.3">
      <c r="A101" s="16"/>
      <c r="B101" s="16"/>
      <c r="C101" s="16"/>
      <c r="D101" s="16"/>
      <c r="E101" s="16"/>
      <c r="F101" s="16"/>
    </row>
    <row r="102" spans="1:6" ht="13" x14ac:dyDescent="0.3">
      <c r="A102" s="16"/>
      <c r="B102" s="16"/>
      <c r="C102" s="16"/>
      <c r="D102" s="16"/>
      <c r="E102" s="16"/>
      <c r="F102" s="16"/>
    </row>
  </sheetData>
  <sortState ref="A4:V16">
    <sortCondition ref="A4:A16"/>
  </sortState>
  <mergeCells count="5">
    <mergeCell ref="T1:V1"/>
    <mergeCell ref="G1:M1"/>
    <mergeCell ref="B1:F1"/>
    <mergeCell ref="N1:P1"/>
    <mergeCell ref="Q1:S1"/>
  </mergeCells>
  <phoneticPr fontId="0" type="noConversion"/>
  <printOptions horizontalCentered="1" verticalCentered="1"/>
  <pageMargins left="0.19685039370078741" right="0.19685039370078741" top="0.62992125984251968" bottom="0.39370078740157483" header="0.23622047244094491" footer="0.23622047244094491"/>
  <pageSetup paperSize="9" scale="66" orientation="landscape" r:id="rId1"/>
  <headerFooter alignWithMargins="0">
    <oddHeader xml:space="preserve">&amp;C&amp;11Diabetic Retinopathy Screening - &amp;A
 </oddHeader>
    <oddFooter>&amp;C&amp;Z&amp;F&amp;R&amp;P/&amp;N</oddFooter>
  </headerFooter>
  <rowBreaks count="1" manualBreakCount="1">
    <brk id="18" max="12" man="1"/>
  </rowBreaks>
  <ignoredErrors>
    <ignoredError sqref="J17 H17 P17 S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42"/>
  <sheetViews>
    <sheetView topLeftCell="A334" workbookViewId="0">
      <selection activeCell="H5" sqref="H5"/>
    </sheetView>
  </sheetViews>
  <sheetFormatPr defaultRowHeight="12.5" x14ac:dyDescent="0.25"/>
  <cols>
    <col min="2" max="2" width="16.1796875" customWidth="1"/>
    <col min="4" max="4" width="15.6328125" bestFit="1" customWidth="1"/>
    <col min="5" max="5" width="55.36328125" customWidth="1"/>
    <col min="6" max="6" width="19.08984375" customWidth="1"/>
  </cols>
  <sheetData>
    <row r="1" spans="2:6" x14ac:dyDescent="0.25">
      <c r="B1" t="s">
        <v>103</v>
      </c>
      <c r="C1" s="191" t="s">
        <v>1150</v>
      </c>
    </row>
    <row r="2" spans="2:6" x14ac:dyDescent="0.25">
      <c r="B2" t="s">
        <v>104</v>
      </c>
      <c r="C2" t="s">
        <v>105</v>
      </c>
      <c r="D2" s="152">
        <v>42826</v>
      </c>
      <c r="E2" t="s">
        <v>106</v>
      </c>
      <c r="F2" s="152">
        <v>43191</v>
      </c>
    </row>
    <row r="4" spans="2:6" x14ac:dyDescent="0.25">
      <c r="B4" t="s">
        <v>107</v>
      </c>
    </row>
    <row r="6" spans="2:6" ht="14.5" x14ac:dyDescent="0.35">
      <c r="B6">
        <v>2175</v>
      </c>
      <c r="C6">
        <v>1</v>
      </c>
      <c r="D6">
        <v>1</v>
      </c>
      <c r="E6" t="s">
        <v>108</v>
      </c>
      <c r="F6" s="195">
        <v>25786</v>
      </c>
    </row>
    <row r="7" spans="2:6" ht="14.5" x14ac:dyDescent="0.35">
      <c r="B7">
        <v>2175</v>
      </c>
      <c r="C7">
        <v>1</v>
      </c>
      <c r="D7">
        <v>2</v>
      </c>
      <c r="E7" t="s">
        <v>109</v>
      </c>
      <c r="F7" s="195">
        <v>8023</v>
      </c>
    </row>
    <row r="8" spans="2:6" ht="14.5" x14ac:dyDescent="0.35">
      <c r="B8">
        <v>2175</v>
      </c>
      <c r="C8">
        <v>1</v>
      </c>
      <c r="D8">
        <v>3</v>
      </c>
      <c r="E8" t="s">
        <v>110</v>
      </c>
      <c r="F8" s="195">
        <v>22328</v>
      </c>
    </row>
    <row r="9" spans="2:6" ht="14.5" x14ac:dyDescent="0.35">
      <c r="B9">
        <v>2175</v>
      </c>
      <c r="C9">
        <v>1</v>
      </c>
      <c r="D9">
        <v>4</v>
      </c>
      <c r="E9" t="s">
        <v>111</v>
      </c>
      <c r="F9" s="195">
        <v>67437</v>
      </c>
    </row>
    <row r="10" spans="2:6" ht="14.5" x14ac:dyDescent="0.35">
      <c r="B10">
        <v>2175</v>
      </c>
      <c r="C10">
        <v>1</v>
      </c>
      <c r="D10">
        <v>5</v>
      </c>
      <c r="E10" t="s">
        <v>112</v>
      </c>
      <c r="F10" s="195">
        <v>19025</v>
      </c>
    </row>
    <row r="11" spans="2:6" ht="14.5" x14ac:dyDescent="0.35">
      <c r="B11">
        <v>2175</v>
      </c>
      <c r="C11">
        <v>1</v>
      </c>
      <c r="D11">
        <v>6</v>
      </c>
      <c r="E11" t="s">
        <v>113</v>
      </c>
      <c r="F11" s="195">
        <v>40495</v>
      </c>
    </row>
    <row r="12" spans="2:6" ht="14.5" x14ac:dyDescent="0.35">
      <c r="B12">
        <v>2175</v>
      </c>
      <c r="C12">
        <v>1</v>
      </c>
      <c r="D12">
        <v>7</v>
      </c>
      <c r="E12" t="s">
        <v>114</v>
      </c>
      <c r="F12" s="195">
        <v>31940</v>
      </c>
    </row>
    <row r="13" spans="2:6" ht="14.5" x14ac:dyDescent="0.35">
      <c r="B13">
        <v>2175</v>
      </c>
      <c r="C13">
        <v>1</v>
      </c>
      <c r="D13">
        <v>8</v>
      </c>
      <c r="E13" t="s">
        <v>115</v>
      </c>
      <c r="F13" s="195">
        <v>1283</v>
      </c>
    </row>
    <row r="14" spans="2:6" ht="14.5" x14ac:dyDescent="0.35">
      <c r="B14">
        <v>2175</v>
      </c>
      <c r="C14">
        <v>1</v>
      </c>
      <c r="D14">
        <v>9</v>
      </c>
      <c r="E14" t="s">
        <v>116</v>
      </c>
      <c r="F14" s="195">
        <v>46952</v>
      </c>
    </row>
    <row r="15" spans="2:6" ht="14.5" x14ac:dyDescent="0.35">
      <c r="B15">
        <v>2175</v>
      </c>
      <c r="C15">
        <v>1</v>
      </c>
      <c r="D15">
        <v>10</v>
      </c>
      <c r="E15" t="s">
        <v>117</v>
      </c>
      <c r="F15" s="195">
        <v>25157</v>
      </c>
    </row>
    <row r="16" spans="2:6" ht="14.5" x14ac:dyDescent="0.35">
      <c r="B16">
        <v>2175</v>
      </c>
      <c r="C16">
        <v>1</v>
      </c>
      <c r="D16">
        <v>11</v>
      </c>
      <c r="E16" t="s">
        <v>118</v>
      </c>
      <c r="F16" s="195">
        <v>17797</v>
      </c>
    </row>
    <row r="17" spans="2:6" ht="14.5" x14ac:dyDescent="0.35">
      <c r="B17">
        <v>2175</v>
      </c>
      <c r="C17">
        <v>1</v>
      </c>
      <c r="D17">
        <v>12</v>
      </c>
      <c r="E17" t="s">
        <v>119</v>
      </c>
      <c r="F17" s="195">
        <v>1574</v>
      </c>
    </row>
    <row r="18" spans="2:6" ht="14.5" x14ac:dyDescent="0.35">
      <c r="B18">
        <v>2175</v>
      </c>
      <c r="C18">
        <v>1</v>
      </c>
      <c r="D18">
        <v>13</v>
      </c>
      <c r="E18" t="s">
        <v>120</v>
      </c>
      <c r="F18" s="195">
        <v>10294</v>
      </c>
    </row>
    <row r="19" spans="2:6" ht="14.5" x14ac:dyDescent="0.35">
      <c r="B19">
        <v>2175</v>
      </c>
      <c r="C19">
        <v>1</v>
      </c>
      <c r="D19">
        <v>14</v>
      </c>
      <c r="E19" t="s">
        <v>121</v>
      </c>
      <c r="F19" s="195">
        <v>1217</v>
      </c>
    </row>
    <row r="20" spans="2:6" ht="14.5" x14ac:dyDescent="0.35">
      <c r="B20">
        <v>2175</v>
      </c>
      <c r="C20">
        <v>1</v>
      </c>
      <c r="D20">
        <v>15</v>
      </c>
      <c r="E20" t="s">
        <v>122</v>
      </c>
      <c r="F20" s="195">
        <v>319308</v>
      </c>
    </row>
    <row r="21" spans="2:6" ht="14.5" x14ac:dyDescent="0.35">
      <c r="B21">
        <v>2175</v>
      </c>
      <c r="C21">
        <v>1</v>
      </c>
      <c r="D21">
        <v>16</v>
      </c>
      <c r="E21" t="s">
        <v>123</v>
      </c>
      <c r="F21" s="195">
        <v>1565</v>
      </c>
    </row>
    <row r="22" spans="2:6" ht="14.5" x14ac:dyDescent="0.35">
      <c r="B22">
        <v>2175</v>
      </c>
      <c r="C22">
        <v>1</v>
      </c>
      <c r="D22">
        <v>17</v>
      </c>
      <c r="E22" t="s">
        <v>124</v>
      </c>
      <c r="F22" s="195">
        <v>552</v>
      </c>
    </row>
    <row r="23" spans="2:6" ht="14.5" x14ac:dyDescent="0.35">
      <c r="B23">
        <v>2175</v>
      </c>
      <c r="C23">
        <v>1</v>
      </c>
      <c r="D23">
        <v>18</v>
      </c>
      <c r="E23" t="s">
        <v>125</v>
      </c>
      <c r="F23" s="195">
        <v>1656</v>
      </c>
    </row>
    <row r="24" spans="2:6" ht="14.5" x14ac:dyDescent="0.35">
      <c r="B24">
        <v>2175</v>
      </c>
      <c r="C24">
        <v>1</v>
      </c>
      <c r="D24">
        <v>19</v>
      </c>
      <c r="E24" t="s">
        <v>126</v>
      </c>
      <c r="F24" s="195">
        <v>6198</v>
      </c>
    </row>
    <row r="25" spans="2:6" ht="14.5" x14ac:dyDescent="0.35">
      <c r="B25">
        <v>2175</v>
      </c>
      <c r="C25">
        <v>1</v>
      </c>
      <c r="D25">
        <v>20</v>
      </c>
      <c r="E25" t="s">
        <v>127</v>
      </c>
      <c r="F25" s="195">
        <v>1325</v>
      </c>
    </row>
    <row r="26" spans="2:6" ht="14.5" x14ac:dyDescent="0.35">
      <c r="B26">
        <v>2175</v>
      </c>
      <c r="C26">
        <v>1</v>
      </c>
      <c r="D26">
        <v>21</v>
      </c>
      <c r="E26" t="s">
        <v>128</v>
      </c>
      <c r="F26" s="195">
        <v>3186</v>
      </c>
    </row>
    <row r="27" spans="2:6" ht="14.5" x14ac:dyDescent="0.35">
      <c r="B27">
        <v>2175</v>
      </c>
      <c r="C27">
        <v>1</v>
      </c>
      <c r="D27">
        <v>22</v>
      </c>
      <c r="E27" t="s">
        <v>129</v>
      </c>
      <c r="F27" s="195">
        <v>1410</v>
      </c>
    </row>
    <row r="28" spans="2:6" ht="14.5" x14ac:dyDescent="0.35">
      <c r="B28">
        <v>2175</v>
      </c>
      <c r="C28">
        <v>1</v>
      </c>
      <c r="D28">
        <v>23</v>
      </c>
      <c r="E28" t="s">
        <v>130</v>
      </c>
      <c r="F28" s="195">
        <v>76</v>
      </c>
    </row>
    <row r="29" spans="2:6" ht="14.5" x14ac:dyDescent="0.35">
      <c r="B29">
        <v>2175</v>
      </c>
      <c r="C29">
        <v>1</v>
      </c>
      <c r="D29">
        <v>24</v>
      </c>
      <c r="E29" t="s">
        <v>131</v>
      </c>
      <c r="F29" s="195">
        <v>2548</v>
      </c>
    </row>
    <row r="30" spans="2:6" ht="14.5" x14ac:dyDescent="0.35">
      <c r="B30">
        <v>2175</v>
      </c>
      <c r="C30">
        <v>1</v>
      </c>
      <c r="D30">
        <v>25</v>
      </c>
      <c r="E30" t="s">
        <v>132</v>
      </c>
      <c r="F30" s="195">
        <v>1759</v>
      </c>
    </row>
    <row r="31" spans="2:6" ht="14.5" x14ac:dyDescent="0.35">
      <c r="B31">
        <v>2175</v>
      </c>
      <c r="C31">
        <v>1</v>
      </c>
      <c r="D31">
        <v>26</v>
      </c>
      <c r="E31" t="s">
        <v>133</v>
      </c>
      <c r="F31" s="195">
        <v>1058</v>
      </c>
    </row>
    <row r="32" spans="2:6" ht="14.5" x14ac:dyDescent="0.35">
      <c r="B32">
        <v>2175</v>
      </c>
      <c r="C32">
        <v>1</v>
      </c>
      <c r="D32">
        <v>27</v>
      </c>
      <c r="E32" t="s">
        <v>134</v>
      </c>
      <c r="F32" s="195">
        <v>146</v>
      </c>
    </row>
    <row r="33" spans="2:6" ht="14.5" x14ac:dyDescent="0.35">
      <c r="B33">
        <v>2175</v>
      </c>
      <c r="C33">
        <v>1</v>
      </c>
      <c r="D33">
        <v>28</v>
      </c>
      <c r="E33" t="s">
        <v>135</v>
      </c>
      <c r="F33" s="195">
        <v>1036</v>
      </c>
    </row>
    <row r="34" spans="2:6" ht="14.5" x14ac:dyDescent="0.35">
      <c r="B34">
        <v>2175</v>
      </c>
      <c r="C34">
        <v>1</v>
      </c>
      <c r="D34">
        <v>29</v>
      </c>
      <c r="E34" t="s">
        <v>136</v>
      </c>
      <c r="F34" s="195">
        <v>102</v>
      </c>
    </row>
    <row r="35" spans="2:6" ht="14.5" x14ac:dyDescent="0.35">
      <c r="B35">
        <v>2175</v>
      </c>
      <c r="C35">
        <v>1</v>
      </c>
      <c r="D35">
        <v>30</v>
      </c>
      <c r="E35" t="s">
        <v>137</v>
      </c>
      <c r="F35" s="195">
        <v>22617</v>
      </c>
    </row>
    <row r="36" spans="2:6" ht="14.5" x14ac:dyDescent="0.35">
      <c r="B36">
        <v>2175</v>
      </c>
      <c r="C36">
        <v>1</v>
      </c>
      <c r="D36">
        <v>31</v>
      </c>
      <c r="E36" t="s">
        <v>138</v>
      </c>
      <c r="F36" s="195">
        <v>2178</v>
      </c>
    </row>
    <row r="37" spans="2:6" ht="14.5" x14ac:dyDescent="0.35">
      <c r="B37">
        <v>2175</v>
      </c>
      <c r="C37">
        <v>1</v>
      </c>
      <c r="D37">
        <v>32</v>
      </c>
      <c r="E37" t="s">
        <v>139</v>
      </c>
      <c r="F37" s="195">
        <v>1517</v>
      </c>
    </row>
    <row r="38" spans="2:6" ht="14.5" x14ac:dyDescent="0.35">
      <c r="B38">
        <v>2175</v>
      </c>
      <c r="C38">
        <v>1</v>
      </c>
      <c r="D38">
        <v>33</v>
      </c>
      <c r="E38" t="s">
        <v>140</v>
      </c>
      <c r="F38" s="195">
        <v>1218</v>
      </c>
    </row>
    <row r="39" spans="2:6" ht="14.5" x14ac:dyDescent="0.35">
      <c r="B39">
        <v>2175</v>
      </c>
      <c r="C39">
        <v>1</v>
      </c>
      <c r="D39">
        <v>34</v>
      </c>
      <c r="E39" t="s">
        <v>141</v>
      </c>
      <c r="F39" s="195">
        <v>3873</v>
      </c>
    </row>
    <row r="40" spans="2:6" ht="14.5" x14ac:dyDescent="0.35">
      <c r="B40">
        <v>2175</v>
      </c>
      <c r="C40">
        <v>1</v>
      </c>
      <c r="D40">
        <v>35</v>
      </c>
      <c r="E40" t="s">
        <v>142</v>
      </c>
      <c r="F40" s="195">
        <v>1475</v>
      </c>
    </row>
    <row r="41" spans="2:6" ht="14.5" x14ac:dyDescent="0.35">
      <c r="B41">
        <v>2175</v>
      </c>
      <c r="C41">
        <v>1</v>
      </c>
      <c r="D41">
        <v>36</v>
      </c>
      <c r="E41" t="s">
        <v>143</v>
      </c>
      <c r="F41" s="195">
        <v>2483</v>
      </c>
    </row>
    <row r="42" spans="2:6" ht="14.5" x14ac:dyDescent="0.35">
      <c r="B42">
        <v>2175</v>
      </c>
      <c r="C42">
        <v>1</v>
      </c>
      <c r="D42">
        <v>37</v>
      </c>
      <c r="E42" t="s">
        <v>144</v>
      </c>
      <c r="F42" s="195">
        <v>3320</v>
      </c>
    </row>
    <row r="43" spans="2:6" ht="14.5" x14ac:dyDescent="0.35">
      <c r="B43">
        <v>2175</v>
      </c>
      <c r="C43">
        <v>1</v>
      </c>
      <c r="D43">
        <v>38</v>
      </c>
      <c r="E43" t="s">
        <v>145</v>
      </c>
      <c r="F43" s="195">
        <v>117</v>
      </c>
    </row>
    <row r="44" spans="2:6" ht="14.5" x14ac:dyDescent="0.35">
      <c r="B44">
        <v>2175</v>
      </c>
      <c r="C44">
        <v>1</v>
      </c>
      <c r="D44">
        <v>39</v>
      </c>
      <c r="E44" t="s">
        <v>146</v>
      </c>
      <c r="F44" s="195">
        <v>5572</v>
      </c>
    </row>
    <row r="45" spans="2:6" ht="14.5" x14ac:dyDescent="0.35">
      <c r="B45">
        <v>2175</v>
      </c>
      <c r="C45">
        <v>1</v>
      </c>
      <c r="D45">
        <v>40</v>
      </c>
      <c r="E45" t="s">
        <v>147</v>
      </c>
      <c r="F45" s="195">
        <v>1941</v>
      </c>
    </row>
    <row r="46" spans="2:6" ht="14.5" x14ac:dyDescent="0.35">
      <c r="B46">
        <v>2175</v>
      </c>
      <c r="C46">
        <v>1</v>
      </c>
      <c r="D46">
        <v>41</v>
      </c>
      <c r="E46" t="s">
        <v>148</v>
      </c>
      <c r="F46" s="195">
        <v>726</v>
      </c>
    </row>
    <row r="47" spans="2:6" ht="14.5" x14ac:dyDescent="0.35">
      <c r="B47">
        <v>2175</v>
      </c>
      <c r="C47">
        <v>1</v>
      </c>
      <c r="D47">
        <v>42</v>
      </c>
      <c r="E47" t="s">
        <v>149</v>
      </c>
      <c r="F47" s="195">
        <v>114</v>
      </c>
    </row>
    <row r="48" spans="2:6" ht="14.5" x14ac:dyDescent="0.35">
      <c r="B48">
        <v>2175</v>
      </c>
      <c r="C48">
        <v>1</v>
      </c>
      <c r="D48">
        <v>43</v>
      </c>
      <c r="E48" t="s">
        <v>150</v>
      </c>
      <c r="F48" s="195">
        <v>1017</v>
      </c>
    </row>
    <row r="49" spans="2:6" ht="14.5" x14ac:dyDescent="0.35">
      <c r="B49">
        <v>2175</v>
      </c>
      <c r="C49">
        <v>1</v>
      </c>
      <c r="D49">
        <v>44</v>
      </c>
      <c r="E49" t="s">
        <v>151</v>
      </c>
      <c r="F49" s="195">
        <v>95</v>
      </c>
    </row>
    <row r="50" spans="2:6" ht="14.5" x14ac:dyDescent="0.35">
      <c r="B50">
        <v>2175</v>
      </c>
      <c r="C50">
        <v>1</v>
      </c>
      <c r="D50">
        <v>45</v>
      </c>
      <c r="E50" t="s">
        <v>152</v>
      </c>
      <c r="F50" s="195">
        <v>25646</v>
      </c>
    </row>
    <row r="51" spans="2:6" ht="14.5" x14ac:dyDescent="0.35">
      <c r="B51">
        <v>2175</v>
      </c>
      <c r="C51">
        <v>1</v>
      </c>
      <c r="D51">
        <v>46</v>
      </c>
      <c r="E51" t="s">
        <v>153</v>
      </c>
      <c r="F51" s="195">
        <v>14</v>
      </c>
    </row>
    <row r="52" spans="2:6" ht="14.5" x14ac:dyDescent="0.35">
      <c r="B52">
        <v>2175</v>
      </c>
      <c r="C52">
        <v>1</v>
      </c>
      <c r="D52">
        <v>47</v>
      </c>
      <c r="E52" t="s">
        <v>154</v>
      </c>
      <c r="F52" s="195">
        <v>47</v>
      </c>
    </row>
    <row r="53" spans="2:6" ht="14.5" x14ac:dyDescent="0.35">
      <c r="B53">
        <v>2175</v>
      </c>
      <c r="C53">
        <v>1</v>
      </c>
      <c r="D53">
        <v>48</v>
      </c>
      <c r="E53" t="s">
        <v>155</v>
      </c>
      <c r="F53" s="195">
        <v>107</v>
      </c>
    </row>
    <row r="54" spans="2:6" ht="14.5" x14ac:dyDescent="0.35">
      <c r="B54">
        <v>2175</v>
      </c>
      <c r="C54">
        <v>1</v>
      </c>
      <c r="D54">
        <v>49</v>
      </c>
      <c r="E54" t="s">
        <v>156</v>
      </c>
      <c r="F54" s="195">
        <v>1381</v>
      </c>
    </row>
    <row r="55" spans="2:6" ht="14.5" x14ac:dyDescent="0.35">
      <c r="B55">
        <v>2175</v>
      </c>
      <c r="C55">
        <v>1</v>
      </c>
      <c r="D55">
        <v>50</v>
      </c>
      <c r="E55" t="s">
        <v>157</v>
      </c>
      <c r="F55" s="195">
        <v>355</v>
      </c>
    </row>
    <row r="56" spans="2:6" ht="14.5" x14ac:dyDescent="0.35">
      <c r="B56">
        <v>2175</v>
      </c>
      <c r="C56">
        <v>1</v>
      </c>
      <c r="D56">
        <v>51</v>
      </c>
      <c r="E56" t="s">
        <v>158</v>
      </c>
      <c r="F56" s="195">
        <v>468</v>
      </c>
    </row>
    <row r="57" spans="2:6" ht="14.5" x14ac:dyDescent="0.35">
      <c r="B57">
        <v>2175</v>
      </c>
      <c r="C57">
        <v>1</v>
      </c>
      <c r="D57">
        <v>52</v>
      </c>
      <c r="E57" t="s">
        <v>159</v>
      </c>
      <c r="F57" s="195">
        <v>217</v>
      </c>
    </row>
    <row r="58" spans="2:6" ht="14.5" x14ac:dyDescent="0.35">
      <c r="B58">
        <v>2175</v>
      </c>
      <c r="C58">
        <v>1</v>
      </c>
      <c r="D58">
        <v>53</v>
      </c>
      <c r="E58" t="s">
        <v>160</v>
      </c>
      <c r="F58" s="195">
        <v>9</v>
      </c>
    </row>
    <row r="59" spans="2:6" ht="14.5" x14ac:dyDescent="0.35">
      <c r="B59">
        <v>2175</v>
      </c>
      <c r="C59">
        <v>1</v>
      </c>
      <c r="D59">
        <v>54</v>
      </c>
      <c r="E59" t="s">
        <v>161</v>
      </c>
      <c r="F59" s="195">
        <v>239</v>
      </c>
    </row>
    <row r="60" spans="2:6" ht="14.5" x14ac:dyDescent="0.35">
      <c r="B60">
        <v>2175</v>
      </c>
      <c r="C60">
        <v>1</v>
      </c>
      <c r="D60">
        <v>55</v>
      </c>
      <c r="E60" t="s">
        <v>162</v>
      </c>
      <c r="F60" s="195">
        <v>75</v>
      </c>
    </row>
    <row r="61" spans="2:6" ht="14.5" x14ac:dyDescent="0.35">
      <c r="B61">
        <v>2175</v>
      </c>
      <c r="C61">
        <v>1</v>
      </c>
      <c r="D61">
        <v>56</v>
      </c>
      <c r="E61" t="s">
        <v>163</v>
      </c>
      <c r="F61" s="195">
        <v>400</v>
      </c>
    </row>
    <row r="62" spans="2:6" ht="14.5" x14ac:dyDescent="0.35">
      <c r="B62">
        <v>2175</v>
      </c>
      <c r="C62">
        <v>1</v>
      </c>
      <c r="D62">
        <v>57</v>
      </c>
      <c r="E62" t="s">
        <v>164</v>
      </c>
      <c r="F62" s="195">
        <v>13</v>
      </c>
    </row>
    <row r="63" spans="2:6" ht="14.5" x14ac:dyDescent="0.35">
      <c r="B63">
        <v>2175</v>
      </c>
      <c r="C63">
        <v>1</v>
      </c>
      <c r="D63">
        <v>58</v>
      </c>
      <c r="E63" t="s">
        <v>165</v>
      </c>
      <c r="F63" s="195">
        <v>205</v>
      </c>
    </row>
    <row r="64" spans="2:6" ht="14.5" x14ac:dyDescent="0.35">
      <c r="B64">
        <v>2175</v>
      </c>
      <c r="C64">
        <v>1</v>
      </c>
      <c r="D64">
        <v>59</v>
      </c>
      <c r="E64" t="s">
        <v>166</v>
      </c>
      <c r="F64" s="195">
        <v>32</v>
      </c>
    </row>
    <row r="65" spans="2:6" ht="14.5" x14ac:dyDescent="0.35">
      <c r="B65">
        <v>2175</v>
      </c>
      <c r="C65">
        <v>1</v>
      </c>
      <c r="D65">
        <v>60</v>
      </c>
      <c r="E65" t="s">
        <v>167</v>
      </c>
      <c r="F65" s="195">
        <v>3562</v>
      </c>
    </row>
    <row r="66" spans="2:6" ht="14.5" x14ac:dyDescent="0.35">
      <c r="B66">
        <v>2175</v>
      </c>
      <c r="C66">
        <v>1</v>
      </c>
      <c r="D66">
        <v>61</v>
      </c>
      <c r="E66" t="s">
        <v>168</v>
      </c>
      <c r="F66" s="195">
        <v>22057</v>
      </c>
    </row>
    <row r="67" spans="2:6" ht="14.5" x14ac:dyDescent="0.35">
      <c r="B67">
        <v>2175</v>
      </c>
      <c r="C67">
        <v>1</v>
      </c>
      <c r="D67">
        <v>62</v>
      </c>
      <c r="E67" t="s">
        <v>169</v>
      </c>
      <c r="F67" s="195">
        <v>6001</v>
      </c>
    </row>
    <row r="68" spans="2:6" ht="14.5" x14ac:dyDescent="0.35">
      <c r="B68">
        <v>2175</v>
      </c>
      <c r="C68">
        <v>1</v>
      </c>
      <c r="D68">
        <v>63</v>
      </c>
      <c r="E68" t="s">
        <v>170</v>
      </c>
      <c r="F68" s="195">
        <v>19561</v>
      </c>
    </row>
    <row r="69" spans="2:6" ht="14.5" x14ac:dyDescent="0.35">
      <c r="B69">
        <v>2175</v>
      </c>
      <c r="C69">
        <v>1</v>
      </c>
      <c r="D69">
        <v>64</v>
      </c>
      <c r="E69" t="s">
        <v>171</v>
      </c>
      <c r="F69" s="195">
        <v>58747</v>
      </c>
    </row>
    <row r="70" spans="2:6" ht="14.5" x14ac:dyDescent="0.35">
      <c r="B70">
        <v>2175</v>
      </c>
      <c r="C70">
        <v>1</v>
      </c>
      <c r="D70">
        <v>65</v>
      </c>
      <c r="E70" t="s">
        <v>172</v>
      </c>
      <c r="F70" s="195">
        <v>16580</v>
      </c>
    </row>
    <row r="71" spans="2:6" ht="14.5" x14ac:dyDescent="0.35">
      <c r="B71">
        <v>2175</v>
      </c>
      <c r="C71">
        <v>1</v>
      </c>
      <c r="D71">
        <v>66</v>
      </c>
      <c r="E71" t="s">
        <v>173</v>
      </c>
      <c r="F71" s="195">
        <v>35294</v>
      </c>
    </row>
    <row r="72" spans="2:6" ht="14.5" x14ac:dyDescent="0.35">
      <c r="B72">
        <v>2175</v>
      </c>
      <c r="C72">
        <v>1</v>
      </c>
      <c r="D72">
        <v>67</v>
      </c>
      <c r="E72" t="s">
        <v>174</v>
      </c>
      <c r="F72" s="195">
        <v>27427</v>
      </c>
    </row>
    <row r="73" spans="2:6" ht="14.5" x14ac:dyDescent="0.35">
      <c r="B73">
        <v>2175</v>
      </c>
      <c r="C73">
        <v>1</v>
      </c>
      <c r="D73">
        <v>68</v>
      </c>
      <c r="E73" t="s">
        <v>175</v>
      </c>
      <c r="F73" s="195">
        <v>1099</v>
      </c>
    </row>
    <row r="74" spans="2:6" ht="14.5" x14ac:dyDescent="0.35">
      <c r="B74">
        <v>2175</v>
      </c>
      <c r="C74">
        <v>1</v>
      </c>
      <c r="D74">
        <v>69</v>
      </c>
      <c r="E74" t="s">
        <v>176</v>
      </c>
      <c r="F74" s="195">
        <v>39071</v>
      </c>
    </row>
    <row r="75" spans="2:6" ht="14.5" x14ac:dyDescent="0.35">
      <c r="B75">
        <v>2175</v>
      </c>
      <c r="C75">
        <v>1</v>
      </c>
      <c r="D75">
        <v>70</v>
      </c>
      <c r="E75" t="s">
        <v>177</v>
      </c>
      <c r="F75" s="195">
        <v>21532</v>
      </c>
    </row>
    <row r="76" spans="2:6" ht="14.5" x14ac:dyDescent="0.35">
      <c r="B76">
        <v>2175</v>
      </c>
      <c r="C76">
        <v>1</v>
      </c>
      <c r="D76">
        <v>71</v>
      </c>
      <c r="E76" t="s">
        <v>178</v>
      </c>
      <c r="F76" s="195">
        <v>16413</v>
      </c>
    </row>
    <row r="77" spans="2:6" ht="14.5" x14ac:dyDescent="0.35">
      <c r="B77">
        <v>2175</v>
      </c>
      <c r="C77">
        <v>1</v>
      </c>
      <c r="D77">
        <v>72</v>
      </c>
      <c r="E77" t="s">
        <v>179</v>
      </c>
      <c r="F77" s="195">
        <v>1327</v>
      </c>
    </row>
    <row r="78" spans="2:6" ht="14.5" x14ac:dyDescent="0.35">
      <c r="B78">
        <v>2175</v>
      </c>
      <c r="C78">
        <v>1</v>
      </c>
      <c r="D78">
        <v>73</v>
      </c>
      <c r="E78" t="s">
        <v>180</v>
      </c>
      <c r="F78" s="195">
        <v>8446</v>
      </c>
    </row>
    <row r="79" spans="2:6" ht="14.5" x14ac:dyDescent="0.35">
      <c r="B79">
        <v>2175</v>
      </c>
      <c r="C79">
        <v>1</v>
      </c>
      <c r="D79">
        <v>74</v>
      </c>
      <c r="E79" t="s">
        <v>181</v>
      </c>
      <c r="F79" s="195">
        <v>1052</v>
      </c>
    </row>
    <row r="80" spans="2:6" ht="14.5" x14ac:dyDescent="0.35">
      <c r="B80">
        <v>2175</v>
      </c>
      <c r="C80">
        <v>1</v>
      </c>
      <c r="D80">
        <v>75</v>
      </c>
      <c r="E80" t="s">
        <v>182</v>
      </c>
      <c r="F80" s="195">
        <v>274607</v>
      </c>
    </row>
    <row r="81" spans="2:6" ht="14.5" x14ac:dyDescent="0.35">
      <c r="B81">
        <v>2175</v>
      </c>
      <c r="C81">
        <v>1</v>
      </c>
      <c r="D81">
        <v>76</v>
      </c>
      <c r="E81" t="s">
        <v>183</v>
      </c>
      <c r="F81" s="195">
        <v>22057</v>
      </c>
    </row>
    <row r="82" spans="2:6" ht="14.5" x14ac:dyDescent="0.35">
      <c r="B82">
        <v>2175</v>
      </c>
      <c r="C82">
        <v>1</v>
      </c>
      <c r="D82">
        <v>77</v>
      </c>
      <c r="E82" t="s">
        <v>184</v>
      </c>
      <c r="F82" s="195">
        <v>6001</v>
      </c>
    </row>
    <row r="83" spans="2:6" ht="14.5" x14ac:dyDescent="0.35">
      <c r="B83">
        <v>2175</v>
      </c>
      <c r="C83">
        <v>1</v>
      </c>
      <c r="D83">
        <v>78</v>
      </c>
      <c r="E83" t="s">
        <v>185</v>
      </c>
      <c r="F83" s="195">
        <v>19561</v>
      </c>
    </row>
    <row r="84" spans="2:6" ht="14.5" x14ac:dyDescent="0.35">
      <c r="B84">
        <v>2175</v>
      </c>
      <c r="C84">
        <v>1</v>
      </c>
      <c r="D84">
        <v>79</v>
      </c>
      <c r="E84" t="s">
        <v>186</v>
      </c>
      <c r="F84" s="195">
        <v>58747</v>
      </c>
    </row>
    <row r="85" spans="2:6" ht="14.5" x14ac:dyDescent="0.35">
      <c r="B85">
        <v>2175</v>
      </c>
      <c r="C85">
        <v>1</v>
      </c>
      <c r="D85">
        <v>80</v>
      </c>
      <c r="E85" t="s">
        <v>187</v>
      </c>
      <c r="F85" s="195">
        <v>16580</v>
      </c>
    </row>
    <row r="86" spans="2:6" ht="14.5" x14ac:dyDescent="0.35">
      <c r="B86">
        <v>2175</v>
      </c>
      <c r="C86">
        <v>1</v>
      </c>
      <c r="D86">
        <v>81</v>
      </c>
      <c r="E86" t="s">
        <v>188</v>
      </c>
      <c r="F86" s="195">
        <v>35294</v>
      </c>
    </row>
    <row r="87" spans="2:6" ht="14.5" x14ac:dyDescent="0.35">
      <c r="B87">
        <v>2175</v>
      </c>
      <c r="C87">
        <v>1</v>
      </c>
      <c r="D87">
        <v>82</v>
      </c>
      <c r="E87" t="s">
        <v>189</v>
      </c>
      <c r="F87" s="195">
        <v>27427</v>
      </c>
    </row>
    <row r="88" spans="2:6" ht="14.5" x14ac:dyDescent="0.35">
      <c r="B88">
        <v>2175</v>
      </c>
      <c r="C88">
        <v>1</v>
      </c>
      <c r="D88">
        <v>83</v>
      </c>
      <c r="E88" t="s">
        <v>190</v>
      </c>
      <c r="F88" s="195">
        <v>1099</v>
      </c>
    </row>
    <row r="89" spans="2:6" ht="14.5" x14ac:dyDescent="0.35">
      <c r="B89">
        <v>2175</v>
      </c>
      <c r="C89">
        <v>1</v>
      </c>
      <c r="D89">
        <v>84</v>
      </c>
      <c r="E89" t="s">
        <v>191</v>
      </c>
      <c r="F89" s="195">
        <v>39071</v>
      </c>
    </row>
    <row r="90" spans="2:6" ht="14.5" x14ac:dyDescent="0.35">
      <c r="B90">
        <v>2175</v>
      </c>
      <c r="C90">
        <v>1</v>
      </c>
      <c r="D90">
        <v>85</v>
      </c>
      <c r="E90" t="s">
        <v>192</v>
      </c>
      <c r="F90" s="195">
        <v>21532</v>
      </c>
    </row>
    <row r="91" spans="2:6" ht="14.5" x14ac:dyDescent="0.35">
      <c r="B91">
        <v>2175</v>
      </c>
      <c r="C91">
        <v>1</v>
      </c>
      <c r="D91">
        <v>86</v>
      </c>
      <c r="E91" t="s">
        <v>193</v>
      </c>
      <c r="F91" s="195">
        <v>16413</v>
      </c>
    </row>
    <row r="92" spans="2:6" ht="14.5" x14ac:dyDescent="0.35">
      <c r="B92">
        <v>2175</v>
      </c>
      <c r="C92">
        <v>1</v>
      </c>
      <c r="D92">
        <v>87</v>
      </c>
      <c r="E92" t="s">
        <v>194</v>
      </c>
      <c r="F92" s="195">
        <v>1327</v>
      </c>
    </row>
    <row r="93" spans="2:6" ht="14.5" x14ac:dyDescent="0.35">
      <c r="B93">
        <v>2175</v>
      </c>
      <c r="C93">
        <v>1</v>
      </c>
      <c r="D93">
        <v>88</v>
      </c>
      <c r="E93" t="s">
        <v>195</v>
      </c>
      <c r="F93" s="195">
        <v>8446</v>
      </c>
    </row>
    <row r="94" spans="2:6" ht="14.5" x14ac:dyDescent="0.35">
      <c r="B94">
        <v>2175</v>
      </c>
      <c r="C94">
        <v>1</v>
      </c>
      <c r="D94">
        <v>89</v>
      </c>
      <c r="E94" t="s">
        <v>196</v>
      </c>
      <c r="F94" s="195">
        <v>1052</v>
      </c>
    </row>
    <row r="95" spans="2:6" ht="14.5" x14ac:dyDescent="0.35">
      <c r="B95">
        <v>2175</v>
      </c>
      <c r="C95">
        <v>1</v>
      </c>
      <c r="D95">
        <v>90</v>
      </c>
      <c r="E95" t="s">
        <v>197</v>
      </c>
      <c r="F95" s="195">
        <v>274607</v>
      </c>
    </row>
    <row r="96" spans="2:6" ht="14.5" x14ac:dyDescent="0.35">
      <c r="B96">
        <v>2175</v>
      </c>
      <c r="C96">
        <v>1</v>
      </c>
      <c r="D96">
        <v>91</v>
      </c>
      <c r="E96" t="s">
        <v>198</v>
      </c>
      <c r="F96" s="195">
        <v>1988</v>
      </c>
    </row>
    <row r="97" spans="2:6" ht="14.5" x14ac:dyDescent="0.35">
      <c r="B97">
        <v>2175</v>
      </c>
      <c r="C97">
        <v>1</v>
      </c>
      <c r="D97">
        <v>92</v>
      </c>
      <c r="E97" t="s">
        <v>199</v>
      </c>
      <c r="F97" s="195">
        <v>147</v>
      </c>
    </row>
    <row r="98" spans="2:6" ht="14.5" x14ac:dyDescent="0.35">
      <c r="B98">
        <v>2175</v>
      </c>
      <c r="C98">
        <v>1</v>
      </c>
      <c r="D98">
        <v>93</v>
      </c>
      <c r="E98" t="s">
        <v>200</v>
      </c>
      <c r="F98" s="195">
        <v>373</v>
      </c>
    </row>
    <row r="99" spans="2:6" ht="14.5" x14ac:dyDescent="0.35">
      <c r="B99">
        <v>2175</v>
      </c>
      <c r="C99">
        <v>1</v>
      </c>
      <c r="D99">
        <v>94</v>
      </c>
      <c r="E99" t="s">
        <v>201</v>
      </c>
      <c r="F99" s="195">
        <v>692</v>
      </c>
    </row>
    <row r="100" spans="2:6" ht="14.5" x14ac:dyDescent="0.35">
      <c r="B100">
        <v>2175</v>
      </c>
      <c r="C100">
        <v>1</v>
      </c>
      <c r="D100">
        <v>95</v>
      </c>
      <c r="E100" t="s">
        <v>202</v>
      </c>
      <c r="F100" s="195">
        <v>806</v>
      </c>
    </row>
    <row r="101" spans="2:6" ht="14.5" x14ac:dyDescent="0.35">
      <c r="B101">
        <v>2175</v>
      </c>
      <c r="C101">
        <v>1</v>
      </c>
      <c r="D101">
        <v>96</v>
      </c>
      <c r="E101" t="s">
        <v>203</v>
      </c>
      <c r="F101" s="195">
        <v>827</v>
      </c>
    </row>
    <row r="102" spans="2:6" ht="14.5" x14ac:dyDescent="0.35">
      <c r="B102">
        <v>2175</v>
      </c>
      <c r="C102">
        <v>1</v>
      </c>
      <c r="D102">
        <v>97</v>
      </c>
      <c r="E102" t="s">
        <v>204</v>
      </c>
      <c r="F102" s="195">
        <v>1360</v>
      </c>
    </row>
    <row r="103" spans="2:6" ht="14.5" x14ac:dyDescent="0.35">
      <c r="B103">
        <v>2175</v>
      </c>
      <c r="C103">
        <v>1</v>
      </c>
      <c r="D103">
        <v>98</v>
      </c>
      <c r="E103" t="s">
        <v>205</v>
      </c>
      <c r="F103" s="195">
        <v>5</v>
      </c>
    </row>
    <row r="104" spans="2:6" ht="14.5" x14ac:dyDescent="0.35">
      <c r="B104">
        <v>2175</v>
      </c>
      <c r="C104">
        <v>1</v>
      </c>
      <c r="D104">
        <v>99</v>
      </c>
      <c r="E104" t="s">
        <v>206</v>
      </c>
      <c r="F104" s="195">
        <v>1656</v>
      </c>
    </row>
    <row r="105" spans="2:6" ht="14.5" x14ac:dyDescent="0.35">
      <c r="B105">
        <v>2175</v>
      </c>
      <c r="C105">
        <v>1</v>
      </c>
      <c r="D105">
        <v>100</v>
      </c>
      <c r="E105" t="s">
        <v>207</v>
      </c>
      <c r="F105" s="195">
        <v>1234</v>
      </c>
    </row>
    <row r="106" spans="2:6" ht="14.5" x14ac:dyDescent="0.35">
      <c r="B106">
        <v>2175</v>
      </c>
      <c r="C106">
        <v>1</v>
      </c>
      <c r="D106">
        <v>101</v>
      </c>
      <c r="E106" t="s">
        <v>208</v>
      </c>
      <c r="F106" s="195">
        <v>508</v>
      </c>
    </row>
    <row r="107" spans="2:6" ht="14.5" x14ac:dyDescent="0.35">
      <c r="B107">
        <v>2175</v>
      </c>
      <c r="C107">
        <v>1</v>
      </c>
      <c r="D107">
        <v>102</v>
      </c>
      <c r="E107" t="s">
        <v>209</v>
      </c>
      <c r="F107" s="195">
        <v>82</v>
      </c>
    </row>
    <row r="108" spans="2:6" ht="14.5" x14ac:dyDescent="0.35">
      <c r="B108">
        <v>2175</v>
      </c>
      <c r="C108">
        <v>1</v>
      </c>
      <c r="D108">
        <v>103</v>
      </c>
      <c r="E108" t="s">
        <v>210</v>
      </c>
      <c r="F108" s="195">
        <v>150</v>
      </c>
    </row>
    <row r="109" spans="2:6" ht="14.5" x14ac:dyDescent="0.35">
      <c r="B109">
        <v>2175</v>
      </c>
      <c r="C109">
        <v>1</v>
      </c>
      <c r="D109">
        <v>104</v>
      </c>
      <c r="E109" t="s">
        <v>211</v>
      </c>
      <c r="F109" s="195">
        <v>56</v>
      </c>
    </row>
    <row r="110" spans="2:6" ht="14.5" x14ac:dyDescent="0.35">
      <c r="B110">
        <v>2175</v>
      </c>
      <c r="C110">
        <v>1</v>
      </c>
      <c r="D110">
        <v>105</v>
      </c>
      <c r="E110" t="s">
        <v>212</v>
      </c>
      <c r="F110" s="195">
        <v>9884</v>
      </c>
    </row>
    <row r="111" spans="2:6" ht="14.5" x14ac:dyDescent="0.35">
      <c r="B111">
        <v>2175</v>
      </c>
      <c r="C111">
        <v>1</v>
      </c>
      <c r="D111">
        <v>106</v>
      </c>
      <c r="E111" t="s">
        <v>213</v>
      </c>
      <c r="F111" s="195">
        <v>19875</v>
      </c>
    </row>
    <row r="112" spans="2:6" ht="14.5" x14ac:dyDescent="0.35">
      <c r="B112">
        <v>2175</v>
      </c>
      <c r="C112">
        <v>1</v>
      </c>
      <c r="D112">
        <v>107</v>
      </c>
      <c r="E112" t="s">
        <v>214</v>
      </c>
      <c r="F112" s="195">
        <v>5717</v>
      </c>
    </row>
    <row r="113" spans="2:6" ht="14.5" x14ac:dyDescent="0.35">
      <c r="B113">
        <v>2175</v>
      </c>
      <c r="C113">
        <v>1</v>
      </c>
      <c r="D113">
        <v>108</v>
      </c>
      <c r="E113" t="s">
        <v>215</v>
      </c>
      <c r="F113" s="195">
        <v>19046</v>
      </c>
    </row>
    <row r="114" spans="2:6" ht="14.5" x14ac:dyDescent="0.35">
      <c r="B114">
        <v>2175</v>
      </c>
      <c r="C114">
        <v>1</v>
      </c>
      <c r="D114">
        <v>109</v>
      </c>
      <c r="E114" t="s">
        <v>216</v>
      </c>
      <c r="F114" s="195">
        <v>56391</v>
      </c>
    </row>
    <row r="115" spans="2:6" ht="14.5" x14ac:dyDescent="0.35">
      <c r="B115">
        <v>2175</v>
      </c>
      <c r="C115">
        <v>1</v>
      </c>
      <c r="D115">
        <v>110</v>
      </c>
      <c r="E115" t="s">
        <v>217</v>
      </c>
      <c r="F115" s="195">
        <v>15181</v>
      </c>
    </row>
    <row r="116" spans="2:6" ht="14.5" x14ac:dyDescent="0.35">
      <c r="B116">
        <v>2175</v>
      </c>
      <c r="C116">
        <v>1</v>
      </c>
      <c r="D116">
        <v>111</v>
      </c>
      <c r="E116" t="s">
        <v>218</v>
      </c>
      <c r="F116" s="195">
        <v>30755</v>
      </c>
    </row>
    <row r="117" spans="2:6" ht="14.5" x14ac:dyDescent="0.35">
      <c r="B117">
        <v>2175</v>
      </c>
      <c r="C117">
        <v>1</v>
      </c>
      <c r="D117">
        <v>112</v>
      </c>
      <c r="E117" t="s">
        <v>219</v>
      </c>
      <c r="F117" s="195">
        <v>24363</v>
      </c>
    </row>
    <row r="118" spans="2:6" ht="14.5" x14ac:dyDescent="0.35">
      <c r="B118">
        <v>2175</v>
      </c>
      <c r="C118">
        <v>1</v>
      </c>
      <c r="D118">
        <v>113</v>
      </c>
      <c r="E118" t="s">
        <v>220</v>
      </c>
      <c r="F118" s="195">
        <v>1079</v>
      </c>
    </row>
    <row r="119" spans="2:6" ht="14.5" x14ac:dyDescent="0.35">
      <c r="B119">
        <v>2175</v>
      </c>
      <c r="C119">
        <v>1</v>
      </c>
      <c r="D119">
        <v>114</v>
      </c>
      <c r="E119" t="s">
        <v>221</v>
      </c>
      <c r="F119" s="195">
        <v>34147</v>
      </c>
    </row>
    <row r="120" spans="2:6" ht="14.5" x14ac:dyDescent="0.35">
      <c r="B120">
        <v>2175</v>
      </c>
      <c r="C120">
        <v>1</v>
      </c>
      <c r="D120">
        <v>115</v>
      </c>
      <c r="E120" t="s">
        <v>222</v>
      </c>
      <c r="F120" s="195">
        <v>19568</v>
      </c>
    </row>
    <row r="121" spans="2:6" ht="14.5" x14ac:dyDescent="0.35">
      <c r="B121">
        <v>2175</v>
      </c>
      <c r="C121">
        <v>1</v>
      </c>
      <c r="D121">
        <v>116</v>
      </c>
      <c r="E121" t="s">
        <v>223</v>
      </c>
      <c r="F121" s="195">
        <v>14277</v>
      </c>
    </row>
    <row r="122" spans="2:6" ht="14.5" x14ac:dyDescent="0.35">
      <c r="B122">
        <v>2175</v>
      </c>
      <c r="C122">
        <v>1</v>
      </c>
      <c r="D122">
        <v>117</v>
      </c>
      <c r="E122" t="s">
        <v>224</v>
      </c>
      <c r="F122" s="195">
        <v>1216</v>
      </c>
    </row>
    <row r="123" spans="2:6" ht="14.5" x14ac:dyDescent="0.35">
      <c r="B123">
        <v>2175</v>
      </c>
      <c r="C123">
        <v>1</v>
      </c>
      <c r="D123">
        <v>118</v>
      </c>
      <c r="E123" t="s">
        <v>225</v>
      </c>
      <c r="F123" s="195">
        <v>8168</v>
      </c>
    </row>
    <row r="124" spans="2:6" ht="14.5" x14ac:dyDescent="0.35">
      <c r="B124">
        <v>2175</v>
      </c>
      <c r="C124">
        <v>1</v>
      </c>
      <c r="D124">
        <v>119</v>
      </c>
      <c r="E124" t="s">
        <v>226</v>
      </c>
      <c r="F124" s="195">
        <v>944</v>
      </c>
    </row>
    <row r="125" spans="2:6" ht="14.5" x14ac:dyDescent="0.35">
      <c r="B125">
        <v>2175</v>
      </c>
      <c r="C125">
        <v>1</v>
      </c>
      <c r="D125">
        <v>120</v>
      </c>
      <c r="E125" t="s">
        <v>227</v>
      </c>
      <c r="F125" s="195">
        <v>250727</v>
      </c>
    </row>
    <row r="126" spans="2:6" ht="14.5" x14ac:dyDescent="0.35">
      <c r="B126">
        <v>2175</v>
      </c>
      <c r="C126">
        <v>1</v>
      </c>
      <c r="D126">
        <v>121</v>
      </c>
      <c r="E126" t="s">
        <v>228</v>
      </c>
      <c r="F126" s="195">
        <v>99.03</v>
      </c>
    </row>
    <row r="127" spans="2:6" ht="14.5" x14ac:dyDescent="0.35">
      <c r="B127">
        <v>2175</v>
      </c>
      <c r="C127">
        <v>1</v>
      </c>
      <c r="D127">
        <v>122</v>
      </c>
      <c r="E127" t="s">
        <v>229</v>
      </c>
      <c r="F127" s="195">
        <v>97.66</v>
      </c>
    </row>
    <row r="128" spans="2:6" ht="14.5" x14ac:dyDescent="0.35">
      <c r="B128">
        <v>2175</v>
      </c>
      <c r="C128">
        <v>1</v>
      </c>
      <c r="D128">
        <v>123</v>
      </c>
      <c r="E128" t="s">
        <v>230</v>
      </c>
      <c r="F128" s="195">
        <v>99.26</v>
      </c>
    </row>
    <row r="129" spans="2:6" ht="14.5" x14ac:dyDescent="0.35">
      <c r="B129">
        <v>2175</v>
      </c>
      <c r="C129">
        <v>1</v>
      </c>
      <c r="D129">
        <v>124</v>
      </c>
      <c r="E129" t="s">
        <v>231</v>
      </c>
      <c r="F129" s="195">
        <v>97.13</v>
      </c>
    </row>
    <row r="130" spans="2:6" ht="14.5" x14ac:dyDescent="0.35">
      <c r="B130">
        <v>2175</v>
      </c>
      <c r="C130">
        <v>1</v>
      </c>
      <c r="D130">
        <v>125</v>
      </c>
      <c r="E130" t="s">
        <v>232</v>
      </c>
      <c r="F130" s="195">
        <v>96.24</v>
      </c>
    </row>
    <row r="131" spans="2:6" ht="14.5" x14ac:dyDescent="0.35">
      <c r="B131">
        <v>2175</v>
      </c>
      <c r="C131">
        <v>1</v>
      </c>
      <c r="D131">
        <v>126</v>
      </c>
      <c r="E131" t="s">
        <v>233</v>
      </c>
      <c r="F131" s="195">
        <v>89.23</v>
      </c>
    </row>
    <row r="132" spans="2:6" ht="14.5" x14ac:dyDescent="0.35">
      <c r="B132">
        <v>2175</v>
      </c>
      <c r="C132">
        <v>1</v>
      </c>
      <c r="D132">
        <v>127</v>
      </c>
      <c r="E132" t="s">
        <v>234</v>
      </c>
      <c r="F132" s="195">
        <v>93.46</v>
      </c>
    </row>
    <row r="133" spans="2:6" ht="14.5" x14ac:dyDescent="0.35">
      <c r="B133">
        <v>2175</v>
      </c>
      <c r="C133">
        <v>1</v>
      </c>
      <c r="D133">
        <v>128</v>
      </c>
      <c r="E133" t="s">
        <v>235</v>
      </c>
      <c r="F133" s="195">
        <v>98.63</v>
      </c>
    </row>
    <row r="134" spans="2:6" ht="14.5" x14ac:dyDescent="0.35">
      <c r="B134">
        <v>2175</v>
      </c>
      <c r="C134">
        <v>1</v>
      </c>
      <c r="D134">
        <v>129</v>
      </c>
      <c r="E134" t="s">
        <v>236</v>
      </c>
      <c r="F134" s="195">
        <v>91.27</v>
      </c>
    </row>
    <row r="135" spans="2:6" ht="14.5" x14ac:dyDescent="0.35">
      <c r="B135">
        <v>2175</v>
      </c>
      <c r="C135">
        <v>1</v>
      </c>
      <c r="D135">
        <v>130</v>
      </c>
      <c r="E135" t="s">
        <v>237</v>
      </c>
      <c r="F135" s="195">
        <v>96.4</v>
      </c>
    </row>
    <row r="136" spans="2:6" ht="14.5" x14ac:dyDescent="0.35">
      <c r="B136">
        <v>2175</v>
      </c>
      <c r="C136">
        <v>1</v>
      </c>
      <c r="D136">
        <v>131</v>
      </c>
      <c r="E136" t="s">
        <v>238</v>
      </c>
      <c r="F136" s="195">
        <v>89.76</v>
      </c>
    </row>
    <row r="137" spans="2:6" ht="14.5" x14ac:dyDescent="0.35">
      <c r="B137">
        <v>2175</v>
      </c>
      <c r="C137">
        <v>1</v>
      </c>
      <c r="D137">
        <v>132</v>
      </c>
      <c r="E137" t="s">
        <v>239</v>
      </c>
      <c r="F137" s="195">
        <v>97.67</v>
      </c>
    </row>
    <row r="138" spans="2:6" ht="14.5" x14ac:dyDescent="0.35">
      <c r="B138">
        <v>2175</v>
      </c>
      <c r="C138">
        <v>1</v>
      </c>
      <c r="D138">
        <v>133</v>
      </c>
      <c r="E138" t="s">
        <v>240</v>
      </c>
      <c r="F138" s="195">
        <v>98.46</v>
      </c>
    </row>
    <row r="139" spans="2:6" ht="14.5" x14ac:dyDescent="0.35">
      <c r="B139">
        <v>2175</v>
      </c>
      <c r="C139">
        <v>1</v>
      </c>
      <c r="D139">
        <v>134</v>
      </c>
      <c r="E139" t="s">
        <v>241</v>
      </c>
      <c r="F139" s="195">
        <v>94.78</v>
      </c>
    </row>
    <row r="140" spans="2:6" ht="14.5" x14ac:dyDescent="0.35">
      <c r="B140">
        <v>2175</v>
      </c>
      <c r="C140">
        <v>1</v>
      </c>
      <c r="D140">
        <v>135</v>
      </c>
      <c r="E140" t="s">
        <v>242</v>
      </c>
      <c r="F140" s="195">
        <v>94.71</v>
      </c>
    </row>
    <row r="141" spans="2:6" ht="14.5" x14ac:dyDescent="0.35">
      <c r="B141">
        <v>2175</v>
      </c>
      <c r="C141">
        <v>1</v>
      </c>
      <c r="D141">
        <v>136</v>
      </c>
      <c r="E141" t="s">
        <v>243</v>
      </c>
      <c r="F141" s="195">
        <v>22057</v>
      </c>
    </row>
    <row r="142" spans="2:6" ht="14.5" x14ac:dyDescent="0.35">
      <c r="B142">
        <v>2175</v>
      </c>
      <c r="C142">
        <v>1</v>
      </c>
      <c r="D142">
        <v>137</v>
      </c>
      <c r="E142" t="s">
        <v>244</v>
      </c>
      <c r="F142" s="195">
        <v>6001</v>
      </c>
    </row>
    <row r="143" spans="2:6" ht="14.5" x14ac:dyDescent="0.35">
      <c r="B143">
        <v>2175</v>
      </c>
      <c r="C143">
        <v>1</v>
      </c>
      <c r="D143">
        <v>138</v>
      </c>
      <c r="E143" t="s">
        <v>245</v>
      </c>
      <c r="F143" s="195">
        <v>19561</v>
      </c>
    </row>
    <row r="144" spans="2:6" ht="14.5" x14ac:dyDescent="0.35">
      <c r="B144">
        <v>2175</v>
      </c>
      <c r="C144">
        <v>1</v>
      </c>
      <c r="D144">
        <v>139</v>
      </c>
      <c r="E144" t="s">
        <v>246</v>
      </c>
      <c r="F144" s="195">
        <v>58747</v>
      </c>
    </row>
    <row r="145" spans="2:6" ht="14.5" x14ac:dyDescent="0.35">
      <c r="B145">
        <v>2175</v>
      </c>
      <c r="C145">
        <v>1</v>
      </c>
      <c r="D145">
        <v>140</v>
      </c>
      <c r="E145" t="s">
        <v>247</v>
      </c>
      <c r="F145" s="195">
        <v>16580</v>
      </c>
    </row>
    <row r="146" spans="2:6" ht="14.5" x14ac:dyDescent="0.35">
      <c r="B146">
        <v>2175</v>
      </c>
      <c r="C146">
        <v>1</v>
      </c>
      <c r="D146">
        <v>141</v>
      </c>
      <c r="E146" t="s">
        <v>248</v>
      </c>
      <c r="F146" s="195">
        <v>35294</v>
      </c>
    </row>
    <row r="147" spans="2:6" ht="14.5" x14ac:dyDescent="0.35">
      <c r="B147">
        <v>2175</v>
      </c>
      <c r="C147">
        <v>1</v>
      </c>
      <c r="D147">
        <v>142</v>
      </c>
      <c r="E147" t="s">
        <v>249</v>
      </c>
      <c r="F147" s="195">
        <v>27427</v>
      </c>
    </row>
    <row r="148" spans="2:6" ht="14.5" x14ac:dyDescent="0.35">
      <c r="B148">
        <v>2175</v>
      </c>
      <c r="C148">
        <v>1</v>
      </c>
      <c r="D148">
        <v>143</v>
      </c>
      <c r="E148" t="s">
        <v>250</v>
      </c>
      <c r="F148" s="195">
        <v>1099</v>
      </c>
    </row>
    <row r="149" spans="2:6" ht="14.5" x14ac:dyDescent="0.35">
      <c r="B149">
        <v>2175</v>
      </c>
      <c r="C149">
        <v>1</v>
      </c>
      <c r="D149">
        <v>144</v>
      </c>
      <c r="E149" t="s">
        <v>251</v>
      </c>
      <c r="F149" s="195">
        <v>39071</v>
      </c>
    </row>
    <row r="150" spans="2:6" ht="14.5" x14ac:dyDescent="0.35">
      <c r="B150">
        <v>2175</v>
      </c>
      <c r="C150">
        <v>1</v>
      </c>
      <c r="D150">
        <v>145</v>
      </c>
      <c r="E150" t="s">
        <v>252</v>
      </c>
      <c r="F150" s="195">
        <v>21532</v>
      </c>
    </row>
    <row r="151" spans="2:6" ht="14.5" x14ac:dyDescent="0.35">
      <c r="B151">
        <v>2175</v>
      </c>
      <c r="C151">
        <v>1</v>
      </c>
      <c r="D151">
        <v>146</v>
      </c>
      <c r="E151" t="s">
        <v>253</v>
      </c>
      <c r="F151" s="195">
        <v>16413</v>
      </c>
    </row>
    <row r="152" spans="2:6" ht="14.5" x14ac:dyDescent="0.35">
      <c r="B152">
        <v>2175</v>
      </c>
      <c r="C152">
        <v>1</v>
      </c>
      <c r="D152">
        <v>147</v>
      </c>
      <c r="E152" t="s">
        <v>254</v>
      </c>
      <c r="F152" s="195">
        <v>1327</v>
      </c>
    </row>
    <row r="153" spans="2:6" ht="14.5" x14ac:dyDescent="0.35">
      <c r="B153">
        <v>2175</v>
      </c>
      <c r="C153">
        <v>1</v>
      </c>
      <c r="D153">
        <v>148</v>
      </c>
      <c r="E153" t="s">
        <v>255</v>
      </c>
      <c r="F153" s="195">
        <v>8446</v>
      </c>
    </row>
    <row r="154" spans="2:6" ht="14.5" x14ac:dyDescent="0.35">
      <c r="B154">
        <v>2175</v>
      </c>
      <c r="C154">
        <v>1</v>
      </c>
      <c r="D154">
        <v>149</v>
      </c>
      <c r="E154" t="s">
        <v>256</v>
      </c>
      <c r="F154" s="195">
        <v>1052</v>
      </c>
    </row>
    <row r="155" spans="2:6" ht="14.5" x14ac:dyDescent="0.35">
      <c r="B155">
        <v>2175</v>
      </c>
      <c r="C155">
        <v>1</v>
      </c>
      <c r="D155">
        <v>150</v>
      </c>
      <c r="E155" t="s">
        <v>257</v>
      </c>
      <c r="F155" s="195">
        <v>274607</v>
      </c>
    </row>
    <row r="156" spans="2:6" ht="14.5" x14ac:dyDescent="0.35">
      <c r="B156">
        <v>2175</v>
      </c>
      <c r="C156">
        <v>1</v>
      </c>
      <c r="D156">
        <v>151</v>
      </c>
      <c r="E156" t="s">
        <v>258</v>
      </c>
      <c r="F156" s="195">
        <v>17120</v>
      </c>
    </row>
    <row r="157" spans="2:6" ht="14.5" x14ac:dyDescent="0.35">
      <c r="B157">
        <v>2175</v>
      </c>
      <c r="C157">
        <v>1</v>
      </c>
      <c r="D157">
        <v>152</v>
      </c>
      <c r="E157" t="s">
        <v>259</v>
      </c>
      <c r="F157" s="195">
        <v>4844</v>
      </c>
    </row>
    <row r="158" spans="2:6" ht="14.5" x14ac:dyDescent="0.35">
      <c r="B158">
        <v>2175</v>
      </c>
      <c r="C158">
        <v>1</v>
      </c>
      <c r="D158">
        <v>153</v>
      </c>
      <c r="E158" t="s">
        <v>260</v>
      </c>
      <c r="F158" s="195">
        <v>15480</v>
      </c>
    </row>
    <row r="159" spans="2:6" ht="14.5" x14ac:dyDescent="0.35">
      <c r="B159">
        <v>2175</v>
      </c>
      <c r="C159">
        <v>1</v>
      </c>
      <c r="D159">
        <v>154</v>
      </c>
      <c r="E159" t="s">
        <v>261</v>
      </c>
      <c r="F159" s="195">
        <v>45626</v>
      </c>
    </row>
    <row r="160" spans="2:6" ht="14.5" x14ac:dyDescent="0.35">
      <c r="B160">
        <v>2175</v>
      </c>
      <c r="C160">
        <v>1</v>
      </c>
      <c r="D160">
        <v>155</v>
      </c>
      <c r="E160" t="s">
        <v>262</v>
      </c>
      <c r="F160" s="195">
        <v>11582</v>
      </c>
    </row>
    <row r="161" spans="2:6" ht="14.5" x14ac:dyDescent="0.35">
      <c r="B161">
        <v>2175</v>
      </c>
      <c r="C161">
        <v>1</v>
      </c>
      <c r="D161">
        <v>156</v>
      </c>
      <c r="E161" t="s">
        <v>263</v>
      </c>
      <c r="F161" s="195">
        <v>20816</v>
      </c>
    </row>
    <row r="162" spans="2:6" ht="14.5" x14ac:dyDescent="0.35">
      <c r="B162">
        <v>2175</v>
      </c>
      <c r="C162">
        <v>1</v>
      </c>
      <c r="D162">
        <v>157</v>
      </c>
      <c r="E162" t="s">
        <v>264</v>
      </c>
      <c r="F162" s="195">
        <v>19901</v>
      </c>
    </row>
    <row r="163" spans="2:6" ht="14.5" x14ac:dyDescent="0.35">
      <c r="B163">
        <v>2175</v>
      </c>
      <c r="C163">
        <v>1</v>
      </c>
      <c r="D163">
        <v>158</v>
      </c>
      <c r="E163" t="s">
        <v>265</v>
      </c>
      <c r="F163" s="195">
        <v>967</v>
      </c>
    </row>
    <row r="164" spans="2:6" ht="14.5" x14ac:dyDescent="0.35">
      <c r="B164">
        <v>2175</v>
      </c>
      <c r="C164">
        <v>1</v>
      </c>
      <c r="D164">
        <v>159</v>
      </c>
      <c r="E164" t="s">
        <v>266</v>
      </c>
      <c r="F164" s="195">
        <v>28351</v>
      </c>
    </row>
    <row r="165" spans="2:6" ht="14.5" x14ac:dyDescent="0.35">
      <c r="B165">
        <v>2175</v>
      </c>
      <c r="C165">
        <v>1</v>
      </c>
      <c r="D165">
        <v>160</v>
      </c>
      <c r="E165" t="s">
        <v>267</v>
      </c>
      <c r="F165" s="195">
        <v>15204</v>
      </c>
    </row>
    <row r="166" spans="2:6" ht="14.5" x14ac:dyDescent="0.35">
      <c r="B166">
        <v>2175</v>
      </c>
      <c r="C166">
        <v>1</v>
      </c>
      <c r="D166">
        <v>161</v>
      </c>
      <c r="E166" t="s">
        <v>268</v>
      </c>
      <c r="F166" s="195">
        <v>11905</v>
      </c>
    </row>
    <row r="167" spans="2:6" ht="14.5" x14ac:dyDescent="0.35">
      <c r="B167">
        <v>2175</v>
      </c>
      <c r="C167">
        <v>1</v>
      </c>
      <c r="D167">
        <v>162</v>
      </c>
      <c r="E167" t="s">
        <v>269</v>
      </c>
      <c r="F167" s="195">
        <v>1101</v>
      </c>
    </row>
    <row r="168" spans="2:6" ht="14.5" x14ac:dyDescent="0.35">
      <c r="B168">
        <v>2175</v>
      </c>
      <c r="C168">
        <v>1</v>
      </c>
      <c r="D168">
        <v>163</v>
      </c>
      <c r="E168" t="s">
        <v>270</v>
      </c>
      <c r="F168" s="195">
        <v>7453</v>
      </c>
    </row>
    <row r="169" spans="2:6" ht="14.5" x14ac:dyDescent="0.35">
      <c r="B169">
        <v>2175</v>
      </c>
      <c r="C169">
        <v>1</v>
      </c>
      <c r="D169">
        <v>164</v>
      </c>
      <c r="E169" t="s">
        <v>271</v>
      </c>
      <c r="F169" s="195">
        <v>870</v>
      </c>
    </row>
    <row r="170" spans="2:6" ht="14.5" x14ac:dyDescent="0.35">
      <c r="B170">
        <v>2175</v>
      </c>
      <c r="C170">
        <v>1</v>
      </c>
      <c r="D170">
        <v>165</v>
      </c>
      <c r="E170" t="s">
        <v>272</v>
      </c>
      <c r="F170" s="195">
        <v>201220</v>
      </c>
    </row>
    <row r="171" spans="2:6" ht="14.5" x14ac:dyDescent="0.35">
      <c r="B171">
        <v>2175</v>
      </c>
      <c r="C171">
        <v>1</v>
      </c>
      <c r="D171">
        <v>166</v>
      </c>
      <c r="E171" t="s">
        <v>273</v>
      </c>
      <c r="F171" s="195">
        <v>77.62</v>
      </c>
    </row>
    <row r="172" spans="2:6" ht="14.5" x14ac:dyDescent="0.35">
      <c r="B172">
        <v>2175</v>
      </c>
      <c r="C172">
        <v>1</v>
      </c>
      <c r="D172">
        <v>167</v>
      </c>
      <c r="E172" t="s">
        <v>274</v>
      </c>
      <c r="F172" s="195">
        <v>80.72</v>
      </c>
    </row>
    <row r="173" spans="2:6" ht="14.5" x14ac:dyDescent="0.35">
      <c r="B173">
        <v>2175</v>
      </c>
      <c r="C173">
        <v>1</v>
      </c>
      <c r="D173">
        <v>168</v>
      </c>
      <c r="E173" t="s">
        <v>275</v>
      </c>
      <c r="F173" s="195">
        <v>79.14</v>
      </c>
    </row>
    <row r="174" spans="2:6" ht="14.5" x14ac:dyDescent="0.35">
      <c r="B174">
        <v>2175</v>
      </c>
      <c r="C174">
        <v>1</v>
      </c>
      <c r="D174">
        <v>169</v>
      </c>
      <c r="E174" t="s">
        <v>276</v>
      </c>
      <c r="F174" s="195">
        <v>77.67</v>
      </c>
    </row>
    <row r="175" spans="2:6" ht="14.5" x14ac:dyDescent="0.35">
      <c r="B175">
        <v>2175</v>
      </c>
      <c r="C175">
        <v>1</v>
      </c>
      <c r="D175">
        <v>170</v>
      </c>
      <c r="E175" t="s">
        <v>277</v>
      </c>
      <c r="F175" s="195">
        <v>69.86</v>
      </c>
    </row>
    <row r="176" spans="2:6" ht="14.5" x14ac:dyDescent="0.35">
      <c r="B176">
        <v>2175</v>
      </c>
      <c r="C176">
        <v>1</v>
      </c>
      <c r="D176">
        <v>171</v>
      </c>
      <c r="E176" t="s">
        <v>278</v>
      </c>
      <c r="F176" s="195">
        <v>58.98</v>
      </c>
    </row>
    <row r="177" spans="2:6" ht="14.5" x14ac:dyDescent="0.35">
      <c r="B177">
        <v>2175</v>
      </c>
      <c r="C177">
        <v>1</v>
      </c>
      <c r="D177">
        <v>172</v>
      </c>
      <c r="E177" t="s">
        <v>279</v>
      </c>
      <c r="F177" s="195">
        <v>72.56</v>
      </c>
    </row>
    <row r="178" spans="2:6" ht="14.5" x14ac:dyDescent="0.35">
      <c r="B178">
        <v>2175</v>
      </c>
      <c r="C178">
        <v>1</v>
      </c>
      <c r="D178">
        <v>173</v>
      </c>
      <c r="E178" t="s">
        <v>280</v>
      </c>
      <c r="F178" s="195">
        <v>87.99</v>
      </c>
    </row>
    <row r="179" spans="2:6" ht="14.5" x14ac:dyDescent="0.35">
      <c r="B179">
        <v>2175</v>
      </c>
      <c r="C179">
        <v>1</v>
      </c>
      <c r="D179">
        <v>174</v>
      </c>
      <c r="E179" t="s">
        <v>281</v>
      </c>
      <c r="F179" s="195">
        <v>72.56</v>
      </c>
    </row>
    <row r="180" spans="2:6" ht="14.5" x14ac:dyDescent="0.35">
      <c r="B180">
        <v>2175</v>
      </c>
      <c r="C180">
        <v>1</v>
      </c>
      <c r="D180">
        <v>175</v>
      </c>
      <c r="E180" t="s">
        <v>282</v>
      </c>
      <c r="F180" s="195">
        <v>70.61</v>
      </c>
    </row>
    <row r="181" spans="2:6" ht="14.5" x14ac:dyDescent="0.35">
      <c r="B181">
        <v>2175</v>
      </c>
      <c r="C181">
        <v>1</v>
      </c>
      <c r="D181">
        <v>176</v>
      </c>
      <c r="E181" t="s">
        <v>283</v>
      </c>
      <c r="F181" s="195">
        <v>72.53</v>
      </c>
    </row>
    <row r="182" spans="2:6" ht="14.5" x14ac:dyDescent="0.35">
      <c r="B182">
        <v>2175</v>
      </c>
      <c r="C182">
        <v>1</v>
      </c>
      <c r="D182">
        <v>177</v>
      </c>
      <c r="E182" t="s">
        <v>284</v>
      </c>
      <c r="F182" s="195">
        <v>82.97</v>
      </c>
    </row>
    <row r="183" spans="2:6" ht="14.5" x14ac:dyDescent="0.35">
      <c r="B183">
        <v>2175</v>
      </c>
      <c r="C183">
        <v>1</v>
      </c>
      <c r="D183">
        <v>178</v>
      </c>
      <c r="E183" t="s">
        <v>285</v>
      </c>
      <c r="F183" s="195">
        <v>88.24</v>
      </c>
    </row>
    <row r="184" spans="2:6" ht="14.5" x14ac:dyDescent="0.35">
      <c r="B184">
        <v>2175</v>
      </c>
      <c r="C184">
        <v>1</v>
      </c>
      <c r="D184">
        <v>179</v>
      </c>
      <c r="E184" t="s">
        <v>286</v>
      </c>
      <c r="F184" s="195">
        <v>82.7</v>
      </c>
    </row>
    <row r="185" spans="2:6" ht="14.5" x14ac:dyDescent="0.35">
      <c r="B185">
        <v>2175</v>
      </c>
      <c r="C185">
        <v>1</v>
      </c>
      <c r="D185">
        <v>180</v>
      </c>
      <c r="E185" t="s">
        <v>287</v>
      </c>
      <c r="F185" s="195">
        <v>73.28</v>
      </c>
    </row>
    <row r="186" spans="2:6" ht="14.5" x14ac:dyDescent="0.35">
      <c r="B186">
        <v>2175</v>
      </c>
      <c r="C186">
        <v>1</v>
      </c>
      <c r="D186">
        <v>181</v>
      </c>
      <c r="E186" t="s">
        <v>288</v>
      </c>
      <c r="F186" s="195">
        <v>22057</v>
      </c>
    </row>
    <row r="187" spans="2:6" ht="14.5" x14ac:dyDescent="0.35">
      <c r="B187">
        <v>2175</v>
      </c>
      <c r="C187">
        <v>1</v>
      </c>
      <c r="D187">
        <v>182</v>
      </c>
      <c r="E187" t="s">
        <v>289</v>
      </c>
      <c r="F187" s="195">
        <v>6001</v>
      </c>
    </row>
    <row r="188" spans="2:6" ht="14.5" x14ac:dyDescent="0.35">
      <c r="B188">
        <v>2175</v>
      </c>
      <c r="C188">
        <v>1</v>
      </c>
      <c r="D188">
        <v>183</v>
      </c>
      <c r="E188" t="s">
        <v>290</v>
      </c>
      <c r="F188" s="195">
        <v>19561</v>
      </c>
    </row>
    <row r="189" spans="2:6" ht="14.5" x14ac:dyDescent="0.35">
      <c r="B189">
        <v>2175</v>
      </c>
      <c r="C189">
        <v>1</v>
      </c>
      <c r="D189">
        <v>184</v>
      </c>
      <c r="E189" t="s">
        <v>291</v>
      </c>
      <c r="F189" s="195">
        <v>58747</v>
      </c>
    </row>
    <row r="190" spans="2:6" ht="14.5" x14ac:dyDescent="0.35">
      <c r="B190">
        <v>2175</v>
      </c>
      <c r="C190">
        <v>1</v>
      </c>
      <c r="D190">
        <v>185</v>
      </c>
      <c r="E190" t="s">
        <v>292</v>
      </c>
      <c r="F190" s="195">
        <v>16580</v>
      </c>
    </row>
    <row r="191" spans="2:6" ht="14.5" x14ac:dyDescent="0.35">
      <c r="B191">
        <v>2175</v>
      </c>
      <c r="C191">
        <v>1</v>
      </c>
      <c r="D191">
        <v>186</v>
      </c>
      <c r="E191" t="s">
        <v>293</v>
      </c>
      <c r="F191" s="195">
        <v>35294</v>
      </c>
    </row>
    <row r="192" spans="2:6" ht="14.5" x14ac:dyDescent="0.35">
      <c r="B192">
        <v>2175</v>
      </c>
      <c r="C192">
        <v>1</v>
      </c>
      <c r="D192">
        <v>187</v>
      </c>
      <c r="E192" t="s">
        <v>294</v>
      </c>
      <c r="F192" s="195">
        <v>27427</v>
      </c>
    </row>
    <row r="193" spans="2:6" ht="14.5" x14ac:dyDescent="0.35">
      <c r="B193">
        <v>2175</v>
      </c>
      <c r="C193">
        <v>1</v>
      </c>
      <c r="D193">
        <v>188</v>
      </c>
      <c r="E193" t="s">
        <v>295</v>
      </c>
      <c r="F193" s="195">
        <v>1099</v>
      </c>
    </row>
    <row r="194" spans="2:6" ht="14.5" x14ac:dyDescent="0.35">
      <c r="B194">
        <v>2175</v>
      </c>
      <c r="C194">
        <v>1</v>
      </c>
      <c r="D194">
        <v>189</v>
      </c>
      <c r="E194" t="s">
        <v>296</v>
      </c>
      <c r="F194" s="195">
        <v>39071</v>
      </c>
    </row>
    <row r="195" spans="2:6" ht="14.5" x14ac:dyDescent="0.35">
      <c r="B195">
        <v>2175</v>
      </c>
      <c r="C195">
        <v>1</v>
      </c>
      <c r="D195">
        <v>190</v>
      </c>
      <c r="E195" t="s">
        <v>297</v>
      </c>
      <c r="F195" s="195">
        <v>21532</v>
      </c>
    </row>
    <row r="196" spans="2:6" ht="14.5" x14ac:dyDescent="0.35">
      <c r="B196">
        <v>2175</v>
      </c>
      <c r="C196">
        <v>1</v>
      </c>
      <c r="D196">
        <v>191</v>
      </c>
      <c r="E196" t="s">
        <v>298</v>
      </c>
      <c r="F196" s="195">
        <v>16413</v>
      </c>
    </row>
    <row r="197" spans="2:6" ht="14.5" x14ac:dyDescent="0.35">
      <c r="B197">
        <v>2175</v>
      </c>
      <c r="C197">
        <v>1</v>
      </c>
      <c r="D197">
        <v>192</v>
      </c>
      <c r="E197" t="s">
        <v>299</v>
      </c>
      <c r="F197" s="195">
        <v>1327</v>
      </c>
    </row>
    <row r="198" spans="2:6" ht="14.5" x14ac:dyDescent="0.35">
      <c r="B198">
        <v>2175</v>
      </c>
      <c r="C198">
        <v>1</v>
      </c>
      <c r="D198">
        <v>193</v>
      </c>
      <c r="E198" t="s">
        <v>300</v>
      </c>
      <c r="F198" s="195">
        <v>8446</v>
      </c>
    </row>
    <row r="199" spans="2:6" ht="14.5" x14ac:dyDescent="0.35">
      <c r="B199">
        <v>2175</v>
      </c>
      <c r="C199">
        <v>1</v>
      </c>
      <c r="D199">
        <v>194</v>
      </c>
      <c r="E199" t="s">
        <v>301</v>
      </c>
      <c r="F199" s="195">
        <v>1052</v>
      </c>
    </row>
    <row r="200" spans="2:6" ht="14.5" x14ac:dyDescent="0.35">
      <c r="B200">
        <v>2175</v>
      </c>
      <c r="C200">
        <v>1</v>
      </c>
      <c r="D200">
        <v>195</v>
      </c>
      <c r="E200" t="s">
        <v>302</v>
      </c>
      <c r="F200" s="195">
        <v>274607</v>
      </c>
    </row>
    <row r="201" spans="2:6" ht="14.5" x14ac:dyDescent="0.35">
      <c r="B201">
        <v>2175</v>
      </c>
      <c r="C201">
        <v>1</v>
      </c>
      <c r="D201">
        <v>196</v>
      </c>
      <c r="E201" t="s">
        <v>303</v>
      </c>
      <c r="F201" s="195">
        <v>17022</v>
      </c>
    </row>
    <row r="202" spans="2:6" ht="14.5" x14ac:dyDescent="0.35">
      <c r="B202">
        <v>2175</v>
      </c>
      <c r="C202">
        <v>1</v>
      </c>
      <c r="D202">
        <v>197</v>
      </c>
      <c r="E202" t="s">
        <v>304</v>
      </c>
      <c r="F202" s="195">
        <v>4783</v>
      </c>
    </row>
    <row r="203" spans="2:6" ht="14.5" x14ac:dyDescent="0.35">
      <c r="B203">
        <v>2175</v>
      </c>
      <c r="C203">
        <v>1</v>
      </c>
      <c r="D203">
        <v>198</v>
      </c>
      <c r="E203" t="s">
        <v>305</v>
      </c>
      <c r="F203" s="195">
        <v>15294</v>
      </c>
    </row>
    <row r="204" spans="2:6" ht="14.5" x14ac:dyDescent="0.35">
      <c r="B204">
        <v>2175</v>
      </c>
      <c r="C204">
        <v>1</v>
      </c>
      <c r="D204">
        <v>199</v>
      </c>
      <c r="E204" t="s">
        <v>306</v>
      </c>
      <c r="F204" s="195">
        <v>45007</v>
      </c>
    </row>
    <row r="205" spans="2:6" ht="14.5" x14ac:dyDescent="0.35">
      <c r="B205">
        <v>2175</v>
      </c>
      <c r="C205">
        <v>1</v>
      </c>
      <c r="D205">
        <v>200</v>
      </c>
      <c r="E205" t="s">
        <v>307</v>
      </c>
      <c r="F205" s="195">
        <v>11030</v>
      </c>
    </row>
    <row r="206" spans="2:6" ht="14.5" x14ac:dyDescent="0.35">
      <c r="B206">
        <v>2175</v>
      </c>
      <c r="C206">
        <v>1</v>
      </c>
      <c r="D206">
        <v>201</v>
      </c>
      <c r="E206" t="s">
        <v>308</v>
      </c>
      <c r="F206" s="195">
        <v>20353</v>
      </c>
    </row>
    <row r="207" spans="2:6" ht="14.5" x14ac:dyDescent="0.35">
      <c r="B207">
        <v>2175</v>
      </c>
      <c r="C207">
        <v>1</v>
      </c>
      <c r="D207">
        <v>202</v>
      </c>
      <c r="E207" t="s">
        <v>309</v>
      </c>
      <c r="F207" s="195">
        <v>18877</v>
      </c>
    </row>
    <row r="208" spans="2:6" ht="14.5" x14ac:dyDescent="0.35">
      <c r="B208">
        <v>2175</v>
      </c>
      <c r="C208">
        <v>1</v>
      </c>
      <c r="D208">
        <v>203</v>
      </c>
      <c r="E208" t="s">
        <v>310</v>
      </c>
      <c r="F208" s="195">
        <v>957</v>
      </c>
    </row>
    <row r="209" spans="2:6" ht="14.5" x14ac:dyDescent="0.35">
      <c r="B209">
        <v>2175</v>
      </c>
      <c r="C209">
        <v>1</v>
      </c>
      <c r="D209">
        <v>204</v>
      </c>
      <c r="E209" t="s">
        <v>311</v>
      </c>
      <c r="F209" s="195">
        <v>28156</v>
      </c>
    </row>
    <row r="210" spans="2:6" ht="14.5" x14ac:dyDescent="0.35">
      <c r="B210">
        <v>2175</v>
      </c>
      <c r="C210">
        <v>1</v>
      </c>
      <c r="D210">
        <v>205</v>
      </c>
      <c r="E210" t="s">
        <v>312</v>
      </c>
      <c r="F210" s="195">
        <v>14796</v>
      </c>
    </row>
    <row r="211" spans="2:6" ht="14.5" x14ac:dyDescent="0.35">
      <c r="B211">
        <v>2175</v>
      </c>
      <c r="C211">
        <v>1</v>
      </c>
      <c r="D211">
        <v>206</v>
      </c>
      <c r="E211" t="s">
        <v>313</v>
      </c>
      <c r="F211" s="195">
        <v>11254</v>
      </c>
    </row>
    <row r="212" spans="2:6" ht="14.5" x14ac:dyDescent="0.35">
      <c r="B212">
        <v>2175</v>
      </c>
      <c r="C212">
        <v>1</v>
      </c>
      <c r="D212">
        <v>207</v>
      </c>
      <c r="E212" t="s">
        <v>314</v>
      </c>
      <c r="F212" s="195">
        <v>1091</v>
      </c>
    </row>
    <row r="213" spans="2:6" ht="14.5" x14ac:dyDescent="0.35">
      <c r="B213">
        <v>2175</v>
      </c>
      <c r="C213">
        <v>1</v>
      </c>
      <c r="D213">
        <v>208</v>
      </c>
      <c r="E213" t="s">
        <v>315</v>
      </c>
      <c r="F213" s="195">
        <v>7442</v>
      </c>
    </row>
    <row r="214" spans="2:6" ht="14.5" x14ac:dyDescent="0.35">
      <c r="B214">
        <v>2175</v>
      </c>
      <c r="C214">
        <v>1</v>
      </c>
      <c r="D214">
        <v>209</v>
      </c>
      <c r="E214" t="s">
        <v>316</v>
      </c>
      <c r="F214" s="195">
        <v>856</v>
      </c>
    </row>
    <row r="215" spans="2:6" ht="14.5" x14ac:dyDescent="0.35">
      <c r="B215">
        <v>2175</v>
      </c>
      <c r="C215">
        <v>1</v>
      </c>
      <c r="D215">
        <v>210</v>
      </c>
      <c r="E215" t="s">
        <v>317</v>
      </c>
      <c r="F215" s="195">
        <v>196918</v>
      </c>
    </row>
    <row r="216" spans="2:6" ht="14.5" x14ac:dyDescent="0.35">
      <c r="B216">
        <v>2175</v>
      </c>
      <c r="C216">
        <v>1</v>
      </c>
      <c r="D216">
        <v>211</v>
      </c>
      <c r="E216" t="s">
        <v>318</v>
      </c>
      <c r="F216" s="195">
        <v>77.17</v>
      </c>
    </row>
    <row r="217" spans="2:6" ht="14.5" x14ac:dyDescent="0.35">
      <c r="B217">
        <v>2175</v>
      </c>
      <c r="C217">
        <v>1</v>
      </c>
      <c r="D217">
        <v>212</v>
      </c>
      <c r="E217" t="s">
        <v>319</v>
      </c>
      <c r="F217" s="195">
        <v>79.7</v>
      </c>
    </row>
    <row r="218" spans="2:6" ht="14.5" x14ac:dyDescent="0.35">
      <c r="B218">
        <v>2175</v>
      </c>
      <c r="C218">
        <v>1</v>
      </c>
      <c r="D218">
        <v>213</v>
      </c>
      <c r="E218" t="s">
        <v>320</v>
      </c>
      <c r="F218" s="195">
        <v>78.19</v>
      </c>
    </row>
    <row r="219" spans="2:6" ht="14.5" x14ac:dyDescent="0.35">
      <c r="B219">
        <v>2175</v>
      </c>
      <c r="C219">
        <v>1</v>
      </c>
      <c r="D219">
        <v>214</v>
      </c>
      <c r="E219" t="s">
        <v>321</v>
      </c>
      <c r="F219" s="195">
        <v>76.61</v>
      </c>
    </row>
    <row r="220" spans="2:6" ht="14.5" x14ac:dyDescent="0.35">
      <c r="B220">
        <v>2175</v>
      </c>
      <c r="C220">
        <v>1</v>
      </c>
      <c r="D220">
        <v>215</v>
      </c>
      <c r="E220" t="s">
        <v>322</v>
      </c>
      <c r="F220" s="195">
        <v>66.53</v>
      </c>
    </row>
    <row r="221" spans="2:6" ht="14.5" x14ac:dyDescent="0.35">
      <c r="B221">
        <v>2175</v>
      </c>
      <c r="C221">
        <v>1</v>
      </c>
      <c r="D221">
        <v>216</v>
      </c>
      <c r="E221" t="s">
        <v>323</v>
      </c>
      <c r="F221" s="195">
        <v>57.67</v>
      </c>
    </row>
    <row r="222" spans="2:6" ht="14.5" x14ac:dyDescent="0.35">
      <c r="B222">
        <v>2175</v>
      </c>
      <c r="C222">
        <v>1</v>
      </c>
      <c r="D222">
        <v>217</v>
      </c>
      <c r="E222" t="s">
        <v>324</v>
      </c>
      <c r="F222" s="195">
        <v>68.83</v>
      </c>
    </row>
    <row r="223" spans="2:6" ht="14.5" x14ac:dyDescent="0.35">
      <c r="B223">
        <v>2175</v>
      </c>
      <c r="C223">
        <v>1</v>
      </c>
      <c r="D223">
        <v>218</v>
      </c>
      <c r="E223" t="s">
        <v>325</v>
      </c>
      <c r="F223" s="195">
        <v>87.08</v>
      </c>
    </row>
    <row r="224" spans="2:6" ht="14.5" x14ac:dyDescent="0.35">
      <c r="B224">
        <v>2175</v>
      </c>
      <c r="C224">
        <v>1</v>
      </c>
      <c r="D224">
        <v>219</v>
      </c>
      <c r="E224" t="s">
        <v>326</v>
      </c>
      <c r="F224" s="195">
        <v>72.06</v>
      </c>
    </row>
    <row r="225" spans="2:6" ht="14.5" x14ac:dyDescent="0.35">
      <c r="B225">
        <v>2175</v>
      </c>
      <c r="C225">
        <v>1</v>
      </c>
      <c r="D225">
        <v>220</v>
      </c>
      <c r="E225" t="s">
        <v>327</v>
      </c>
      <c r="F225" s="195">
        <v>68.72</v>
      </c>
    </row>
    <row r="226" spans="2:6" ht="14.5" x14ac:dyDescent="0.35">
      <c r="B226">
        <v>2175</v>
      </c>
      <c r="C226">
        <v>1</v>
      </c>
      <c r="D226">
        <v>221</v>
      </c>
      <c r="E226" t="s">
        <v>328</v>
      </c>
      <c r="F226" s="195">
        <v>68.569999999999993</v>
      </c>
    </row>
    <row r="227" spans="2:6" ht="14.5" x14ac:dyDescent="0.35">
      <c r="B227">
        <v>2175</v>
      </c>
      <c r="C227">
        <v>1</v>
      </c>
      <c r="D227">
        <v>222</v>
      </c>
      <c r="E227" t="s">
        <v>329</v>
      </c>
      <c r="F227" s="195">
        <v>82.22</v>
      </c>
    </row>
    <row r="228" spans="2:6" ht="14.5" x14ac:dyDescent="0.35">
      <c r="B228">
        <v>2175</v>
      </c>
      <c r="C228">
        <v>1</v>
      </c>
      <c r="D228">
        <v>223</v>
      </c>
      <c r="E228" t="s">
        <v>330</v>
      </c>
      <c r="F228" s="195">
        <v>88.11</v>
      </c>
    </row>
    <row r="229" spans="2:6" ht="14.5" x14ac:dyDescent="0.35">
      <c r="B229">
        <v>2175</v>
      </c>
      <c r="C229">
        <v>1</v>
      </c>
      <c r="D229">
        <v>224</v>
      </c>
      <c r="E229" t="s">
        <v>331</v>
      </c>
      <c r="F229" s="195">
        <v>81.37</v>
      </c>
    </row>
    <row r="230" spans="2:6" ht="14.5" x14ac:dyDescent="0.35">
      <c r="B230">
        <v>2175</v>
      </c>
      <c r="C230">
        <v>1</v>
      </c>
      <c r="D230">
        <v>225</v>
      </c>
      <c r="E230" t="s">
        <v>332</v>
      </c>
      <c r="F230" s="195">
        <v>71.709999999999994</v>
      </c>
    </row>
    <row r="231" spans="2:6" ht="14.5" x14ac:dyDescent="0.35">
      <c r="B231">
        <v>2175</v>
      </c>
      <c r="C231">
        <v>1</v>
      </c>
      <c r="D231">
        <v>226</v>
      </c>
      <c r="E231" t="s">
        <v>333</v>
      </c>
      <c r="F231" s="195">
        <v>22057</v>
      </c>
    </row>
    <row r="232" spans="2:6" ht="14.5" x14ac:dyDescent="0.35">
      <c r="B232">
        <v>2175</v>
      </c>
      <c r="C232">
        <v>1</v>
      </c>
      <c r="D232">
        <v>227</v>
      </c>
      <c r="E232" t="s">
        <v>334</v>
      </c>
      <c r="F232" s="195">
        <v>6001</v>
      </c>
    </row>
    <row r="233" spans="2:6" ht="14.5" x14ac:dyDescent="0.35">
      <c r="B233">
        <v>2175</v>
      </c>
      <c r="C233">
        <v>1</v>
      </c>
      <c r="D233">
        <v>228</v>
      </c>
      <c r="E233" t="s">
        <v>335</v>
      </c>
      <c r="F233" s="195">
        <v>19561</v>
      </c>
    </row>
    <row r="234" spans="2:6" ht="14.5" x14ac:dyDescent="0.35">
      <c r="B234">
        <v>2175</v>
      </c>
      <c r="C234">
        <v>1</v>
      </c>
      <c r="D234">
        <v>229</v>
      </c>
      <c r="E234" t="s">
        <v>336</v>
      </c>
      <c r="F234" s="195">
        <v>58747</v>
      </c>
    </row>
    <row r="235" spans="2:6" ht="14.5" x14ac:dyDescent="0.35">
      <c r="B235">
        <v>2175</v>
      </c>
      <c r="C235">
        <v>1</v>
      </c>
      <c r="D235">
        <v>230</v>
      </c>
      <c r="E235" t="s">
        <v>337</v>
      </c>
      <c r="F235" s="195">
        <v>16580</v>
      </c>
    </row>
    <row r="236" spans="2:6" ht="14.5" x14ac:dyDescent="0.35">
      <c r="B236">
        <v>2175</v>
      </c>
      <c r="C236">
        <v>1</v>
      </c>
      <c r="D236">
        <v>231</v>
      </c>
      <c r="E236" t="s">
        <v>338</v>
      </c>
      <c r="F236" s="195">
        <v>35294</v>
      </c>
    </row>
    <row r="237" spans="2:6" ht="14.5" x14ac:dyDescent="0.35">
      <c r="B237">
        <v>2175</v>
      </c>
      <c r="C237">
        <v>1</v>
      </c>
      <c r="D237">
        <v>232</v>
      </c>
      <c r="E237" t="s">
        <v>339</v>
      </c>
      <c r="F237" s="195">
        <v>27427</v>
      </c>
    </row>
    <row r="238" spans="2:6" ht="14.5" x14ac:dyDescent="0.35">
      <c r="B238">
        <v>2175</v>
      </c>
      <c r="C238">
        <v>1</v>
      </c>
      <c r="D238">
        <v>233</v>
      </c>
      <c r="E238" t="s">
        <v>340</v>
      </c>
      <c r="F238" s="195">
        <v>1099</v>
      </c>
    </row>
    <row r="239" spans="2:6" ht="14.5" x14ac:dyDescent="0.35">
      <c r="B239">
        <v>2175</v>
      </c>
      <c r="C239">
        <v>1</v>
      </c>
      <c r="D239">
        <v>234</v>
      </c>
      <c r="E239" t="s">
        <v>341</v>
      </c>
      <c r="F239" s="195">
        <v>39071</v>
      </c>
    </row>
    <row r="240" spans="2:6" ht="14.5" x14ac:dyDescent="0.35">
      <c r="B240">
        <v>2175</v>
      </c>
      <c r="C240">
        <v>1</v>
      </c>
      <c r="D240">
        <v>235</v>
      </c>
      <c r="E240" t="s">
        <v>342</v>
      </c>
      <c r="F240" s="195">
        <v>21532</v>
      </c>
    </row>
    <row r="241" spans="2:6" ht="14.5" x14ac:dyDescent="0.35">
      <c r="B241">
        <v>2175</v>
      </c>
      <c r="C241">
        <v>1</v>
      </c>
      <c r="D241">
        <v>236</v>
      </c>
      <c r="E241" t="s">
        <v>343</v>
      </c>
      <c r="F241" s="195">
        <v>16413</v>
      </c>
    </row>
    <row r="242" spans="2:6" ht="14.5" x14ac:dyDescent="0.35">
      <c r="B242">
        <v>2175</v>
      </c>
      <c r="C242">
        <v>1</v>
      </c>
      <c r="D242">
        <v>237</v>
      </c>
      <c r="E242" t="s">
        <v>344</v>
      </c>
      <c r="F242" s="195">
        <v>1327</v>
      </c>
    </row>
    <row r="243" spans="2:6" ht="14.5" x14ac:dyDescent="0.35">
      <c r="B243">
        <v>2175</v>
      </c>
      <c r="C243">
        <v>1</v>
      </c>
      <c r="D243">
        <v>238</v>
      </c>
      <c r="E243" t="s">
        <v>345</v>
      </c>
      <c r="F243" s="195">
        <v>8446</v>
      </c>
    </row>
    <row r="244" spans="2:6" ht="14.5" x14ac:dyDescent="0.35">
      <c r="B244">
        <v>2175</v>
      </c>
      <c r="C244">
        <v>1</v>
      </c>
      <c r="D244">
        <v>239</v>
      </c>
      <c r="E244" t="s">
        <v>346</v>
      </c>
      <c r="F244" s="195">
        <v>1052</v>
      </c>
    </row>
    <row r="245" spans="2:6" ht="14.5" x14ac:dyDescent="0.35">
      <c r="B245">
        <v>2175</v>
      </c>
      <c r="C245">
        <v>1</v>
      </c>
      <c r="D245">
        <v>240</v>
      </c>
      <c r="E245" t="s">
        <v>347</v>
      </c>
      <c r="F245" s="195">
        <v>274607</v>
      </c>
    </row>
    <row r="246" spans="2:6" ht="14.5" x14ac:dyDescent="0.35">
      <c r="B246">
        <v>2175</v>
      </c>
      <c r="C246">
        <v>1</v>
      </c>
      <c r="D246">
        <v>241</v>
      </c>
      <c r="E246" t="s">
        <v>348</v>
      </c>
      <c r="F246" s="195">
        <v>17051</v>
      </c>
    </row>
    <row r="247" spans="2:6" ht="14.5" x14ac:dyDescent="0.35">
      <c r="B247">
        <v>2175</v>
      </c>
      <c r="C247">
        <v>1</v>
      </c>
      <c r="D247">
        <v>242</v>
      </c>
      <c r="E247" t="s">
        <v>349</v>
      </c>
      <c r="F247" s="195">
        <v>4783</v>
      </c>
    </row>
    <row r="248" spans="2:6" ht="14.5" x14ac:dyDescent="0.35">
      <c r="B248">
        <v>2175</v>
      </c>
      <c r="C248">
        <v>1</v>
      </c>
      <c r="D248">
        <v>243</v>
      </c>
      <c r="E248" t="s">
        <v>350</v>
      </c>
      <c r="F248" s="195">
        <v>15294</v>
      </c>
    </row>
    <row r="249" spans="2:6" ht="14.5" x14ac:dyDescent="0.35">
      <c r="B249">
        <v>2175</v>
      </c>
      <c r="C249">
        <v>1</v>
      </c>
      <c r="D249">
        <v>244</v>
      </c>
      <c r="E249" t="s">
        <v>351</v>
      </c>
      <c r="F249" s="195">
        <v>45007</v>
      </c>
    </row>
    <row r="250" spans="2:6" ht="14.5" x14ac:dyDescent="0.35">
      <c r="B250">
        <v>2175</v>
      </c>
      <c r="C250">
        <v>1</v>
      </c>
      <c r="D250">
        <v>245</v>
      </c>
      <c r="E250" t="s">
        <v>352</v>
      </c>
      <c r="F250" s="195">
        <v>11046</v>
      </c>
    </row>
    <row r="251" spans="2:6" ht="14.5" x14ac:dyDescent="0.35">
      <c r="B251">
        <v>2175</v>
      </c>
      <c r="C251">
        <v>1</v>
      </c>
      <c r="D251">
        <v>246</v>
      </c>
      <c r="E251" t="s">
        <v>353</v>
      </c>
      <c r="F251" s="195">
        <v>20353</v>
      </c>
    </row>
    <row r="252" spans="2:6" ht="14.5" x14ac:dyDescent="0.35">
      <c r="B252">
        <v>2175</v>
      </c>
      <c r="C252">
        <v>1</v>
      </c>
      <c r="D252">
        <v>247</v>
      </c>
      <c r="E252" t="s">
        <v>354</v>
      </c>
      <c r="F252" s="195">
        <v>18877</v>
      </c>
    </row>
    <row r="253" spans="2:6" ht="14.5" x14ac:dyDescent="0.35">
      <c r="B253">
        <v>2175</v>
      </c>
      <c r="C253">
        <v>1</v>
      </c>
      <c r="D253">
        <v>248</v>
      </c>
      <c r="E253" t="s">
        <v>355</v>
      </c>
      <c r="F253" s="195">
        <v>957</v>
      </c>
    </row>
    <row r="254" spans="2:6" ht="14.5" x14ac:dyDescent="0.35">
      <c r="B254">
        <v>2175</v>
      </c>
      <c r="C254">
        <v>1</v>
      </c>
      <c r="D254">
        <v>249</v>
      </c>
      <c r="E254" t="s">
        <v>356</v>
      </c>
      <c r="F254" s="195">
        <v>28156</v>
      </c>
    </row>
    <row r="255" spans="2:6" ht="14.5" x14ac:dyDescent="0.35">
      <c r="B255">
        <v>2175</v>
      </c>
      <c r="C255">
        <v>1</v>
      </c>
      <c r="D255">
        <v>250</v>
      </c>
      <c r="E255" t="s">
        <v>357</v>
      </c>
      <c r="F255" s="195">
        <v>14796</v>
      </c>
    </row>
    <row r="256" spans="2:6" ht="14.5" x14ac:dyDescent="0.35">
      <c r="B256">
        <v>2175</v>
      </c>
      <c r="C256">
        <v>1</v>
      </c>
      <c r="D256">
        <v>251</v>
      </c>
      <c r="E256" t="s">
        <v>358</v>
      </c>
      <c r="F256" s="195">
        <v>11254</v>
      </c>
    </row>
    <row r="257" spans="2:6" ht="14.5" x14ac:dyDescent="0.35">
      <c r="B257">
        <v>2175</v>
      </c>
      <c r="C257">
        <v>1</v>
      </c>
      <c r="D257">
        <v>252</v>
      </c>
      <c r="E257" t="s">
        <v>359</v>
      </c>
      <c r="F257" s="195">
        <v>1091</v>
      </c>
    </row>
    <row r="258" spans="2:6" ht="14.5" x14ac:dyDescent="0.35">
      <c r="B258">
        <v>2175</v>
      </c>
      <c r="C258">
        <v>1</v>
      </c>
      <c r="D258">
        <v>253</v>
      </c>
      <c r="E258" t="s">
        <v>360</v>
      </c>
      <c r="F258" s="195">
        <v>7442</v>
      </c>
    </row>
    <row r="259" spans="2:6" ht="14.5" x14ac:dyDescent="0.35">
      <c r="B259">
        <v>2175</v>
      </c>
      <c r="C259">
        <v>1</v>
      </c>
      <c r="D259">
        <v>254</v>
      </c>
      <c r="E259" t="s">
        <v>361</v>
      </c>
      <c r="F259" s="195">
        <v>856</v>
      </c>
    </row>
    <row r="260" spans="2:6" ht="14.5" x14ac:dyDescent="0.35">
      <c r="B260">
        <v>2175</v>
      </c>
      <c r="C260">
        <v>1</v>
      </c>
      <c r="D260">
        <v>255</v>
      </c>
      <c r="E260" t="s">
        <v>362</v>
      </c>
      <c r="F260" s="195">
        <v>196963</v>
      </c>
    </row>
    <row r="261" spans="2:6" ht="14.5" x14ac:dyDescent="0.35">
      <c r="B261">
        <v>2175</v>
      </c>
      <c r="C261">
        <v>1</v>
      </c>
      <c r="D261">
        <v>256</v>
      </c>
      <c r="E261" t="s">
        <v>363</v>
      </c>
      <c r="F261" s="195">
        <v>77.3</v>
      </c>
    </row>
    <row r="262" spans="2:6" ht="14.5" x14ac:dyDescent="0.35">
      <c r="B262">
        <v>2175</v>
      </c>
      <c r="C262">
        <v>1</v>
      </c>
      <c r="D262">
        <v>257</v>
      </c>
      <c r="E262" t="s">
        <v>364</v>
      </c>
      <c r="F262" s="195">
        <v>79.7</v>
      </c>
    </row>
    <row r="263" spans="2:6" ht="14.5" x14ac:dyDescent="0.35">
      <c r="B263">
        <v>2175</v>
      </c>
      <c r="C263">
        <v>1</v>
      </c>
      <c r="D263">
        <v>258</v>
      </c>
      <c r="E263" t="s">
        <v>365</v>
      </c>
      <c r="F263" s="195">
        <v>78.19</v>
      </c>
    </row>
    <row r="264" spans="2:6" ht="14.5" x14ac:dyDescent="0.35">
      <c r="B264">
        <v>2175</v>
      </c>
      <c r="C264">
        <v>1</v>
      </c>
      <c r="D264">
        <v>259</v>
      </c>
      <c r="E264" t="s">
        <v>366</v>
      </c>
      <c r="F264" s="195">
        <v>76.61</v>
      </c>
    </row>
    <row r="265" spans="2:6" ht="14.5" x14ac:dyDescent="0.35">
      <c r="B265">
        <v>2175</v>
      </c>
      <c r="C265">
        <v>1</v>
      </c>
      <c r="D265">
        <v>260</v>
      </c>
      <c r="E265" t="s">
        <v>367</v>
      </c>
      <c r="F265" s="195">
        <v>66.62</v>
      </c>
    </row>
    <row r="266" spans="2:6" ht="14.5" x14ac:dyDescent="0.35">
      <c r="B266">
        <v>2175</v>
      </c>
      <c r="C266">
        <v>1</v>
      </c>
      <c r="D266">
        <v>261</v>
      </c>
      <c r="E266" t="s">
        <v>368</v>
      </c>
      <c r="F266" s="195">
        <v>57.67</v>
      </c>
    </row>
    <row r="267" spans="2:6" ht="14.5" x14ac:dyDescent="0.35">
      <c r="B267">
        <v>2175</v>
      </c>
      <c r="C267">
        <v>1</v>
      </c>
      <c r="D267">
        <v>262</v>
      </c>
      <c r="E267" t="s">
        <v>369</v>
      </c>
      <c r="F267" s="195">
        <v>68.83</v>
      </c>
    </row>
    <row r="268" spans="2:6" ht="14.5" x14ac:dyDescent="0.35">
      <c r="B268">
        <v>2175</v>
      </c>
      <c r="C268">
        <v>1</v>
      </c>
      <c r="D268">
        <v>263</v>
      </c>
      <c r="E268" t="s">
        <v>370</v>
      </c>
      <c r="F268" s="195">
        <v>87.08</v>
      </c>
    </row>
    <row r="269" spans="2:6" ht="14.5" x14ac:dyDescent="0.35">
      <c r="B269">
        <v>2175</v>
      </c>
      <c r="C269">
        <v>1</v>
      </c>
      <c r="D269">
        <v>264</v>
      </c>
      <c r="E269" t="s">
        <v>371</v>
      </c>
      <c r="F269" s="195">
        <v>72.06</v>
      </c>
    </row>
    <row r="270" spans="2:6" ht="14.5" x14ac:dyDescent="0.35">
      <c r="B270">
        <v>2175</v>
      </c>
      <c r="C270">
        <v>1</v>
      </c>
      <c r="D270">
        <v>265</v>
      </c>
      <c r="E270" t="s">
        <v>372</v>
      </c>
      <c r="F270" s="195">
        <v>68.72</v>
      </c>
    </row>
    <row r="271" spans="2:6" ht="14.5" x14ac:dyDescent="0.35">
      <c r="B271">
        <v>2175</v>
      </c>
      <c r="C271">
        <v>1</v>
      </c>
      <c r="D271">
        <v>266</v>
      </c>
      <c r="E271" t="s">
        <v>373</v>
      </c>
      <c r="F271" s="195">
        <v>68.569999999999993</v>
      </c>
    </row>
    <row r="272" spans="2:6" ht="14.5" x14ac:dyDescent="0.35">
      <c r="B272">
        <v>2175</v>
      </c>
      <c r="C272">
        <v>1</v>
      </c>
      <c r="D272">
        <v>267</v>
      </c>
      <c r="E272" t="s">
        <v>374</v>
      </c>
      <c r="F272" s="195">
        <v>82.22</v>
      </c>
    </row>
    <row r="273" spans="2:6" ht="14.5" x14ac:dyDescent="0.35">
      <c r="B273">
        <v>2175</v>
      </c>
      <c r="C273">
        <v>1</v>
      </c>
      <c r="D273">
        <v>268</v>
      </c>
      <c r="E273" t="s">
        <v>375</v>
      </c>
      <c r="F273" s="195">
        <v>88.11</v>
      </c>
    </row>
    <row r="274" spans="2:6" ht="14.5" x14ac:dyDescent="0.35">
      <c r="B274">
        <v>2175</v>
      </c>
      <c r="C274">
        <v>1</v>
      </c>
      <c r="D274">
        <v>269</v>
      </c>
      <c r="E274" t="s">
        <v>376</v>
      </c>
      <c r="F274" s="195">
        <v>81.37</v>
      </c>
    </row>
    <row r="275" spans="2:6" ht="14.5" x14ac:dyDescent="0.35">
      <c r="B275">
        <v>2175</v>
      </c>
      <c r="C275">
        <v>1</v>
      </c>
      <c r="D275">
        <v>270</v>
      </c>
      <c r="E275" t="s">
        <v>377</v>
      </c>
      <c r="F275" s="195">
        <v>71.73</v>
      </c>
    </row>
    <row r="276" spans="2:6" ht="14.5" x14ac:dyDescent="0.35">
      <c r="B276">
        <v>2175</v>
      </c>
      <c r="C276">
        <v>1</v>
      </c>
      <c r="D276">
        <v>271</v>
      </c>
      <c r="E276" t="s">
        <v>378</v>
      </c>
      <c r="F276" s="195">
        <v>22057</v>
      </c>
    </row>
    <row r="277" spans="2:6" ht="14.5" x14ac:dyDescent="0.35">
      <c r="B277">
        <v>2175</v>
      </c>
      <c r="C277">
        <v>1</v>
      </c>
      <c r="D277">
        <v>272</v>
      </c>
      <c r="E277" t="s">
        <v>379</v>
      </c>
      <c r="F277" s="195">
        <v>6001</v>
      </c>
    </row>
    <row r="278" spans="2:6" ht="14.5" x14ac:dyDescent="0.35">
      <c r="B278">
        <v>2175</v>
      </c>
      <c r="C278">
        <v>1</v>
      </c>
      <c r="D278">
        <v>273</v>
      </c>
      <c r="E278" t="s">
        <v>380</v>
      </c>
      <c r="F278" s="195">
        <v>19561</v>
      </c>
    </row>
    <row r="279" spans="2:6" ht="14.5" x14ac:dyDescent="0.35">
      <c r="B279">
        <v>2175</v>
      </c>
      <c r="C279">
        <v>1</v>
      </c>
      <c r="D279">
        <v>274</v>
      </c>
      <c r="E279" t="s">
        <v>381</v>
      </c>
      <c r="F279" s="195">
        <v>58747</v>
      </c>
    </row>
    <row r="280" spans="2:6" ht="14.5" x14ac:dyDescent="0.35">
      <c r="B280">
        <v>2175</v>
      </c>
      <c r="C280">
        <v>1</v>
      </c>
      <c r="D280">
        <v>275</v>
      </c>
      <c r="E280" t="s">
        <v>382</v>
      </c>
      <c r="F280" s="195">
        <v>16580</v>
      </c>
    </row>
    <row r="281" spans="2:6" ht="14.5" x14ac:dyDescent="0.35">
      <c r="B281">
        <v>2175</v>
      </c>
      <c r="C281">
        <v>1</v>
      </c>
      <c r="D281">
        <v>276</v>
      </c>
      <c r="E281" t="s">
        <v>383</v>
      </c>
      <c r="F281" s="195">
        <v>35294</v>
      </c>
    </row>
    <row r="282" spans="2:6" ht="14.5" x14ac:dyDescent="0.35">
      <c r="B282">
        <v>2175</v>
      </c>
      <c r="C282">
        <v>1</v>
      </c>
      <c r="D282">
        <v>277</v>
      </c>
      <c r="E282" t="s">
        <v>384</v>
      </c>
      <c r="F282" s="195">
        <v>27427</v>
      </c>
    </row>
    <row r="283" spans="2:6" ht="14.5" x14ac:dyDescent="0.35">
      <c r="B283">
        <v>2175</v>
      </c>
      <c r="C283">
        <v>1</v>
      </c>
      <c r="D283">
        <v>278</v>
      </c>
      <c r="E283" t="s">
        <v>385</v>
      </c>
      <c r="F283" s="195">
        <v>1099</v>
      </c>
    </row>
    <row r="284" spans="2:6" ht="14.5" x14ac:dyDescent="0.35">
      <c r="B284">
        <v>2175</v>
      </c>
      <c r="C284">
        <v>1</v>
      </c>
      <c r="D284">
        <v>279</v>
      </c>
      <c r="E284" t="s">
        <v>386</v>
      </c>
      <c r="F284" s="195">
        <v>39071</v>
      </c>
    </row>
    <row r="285" spans="2:6" ht="14.5" x14ac:dyDescent="0.35">
      <c r="B285">
        <v>2175</v>
      </c>
      <c r="C285">
        <v>1</v>
      </c>
      <c r="D285">
        <v>280</v>
      </c>
      <c r="E285" t="s">
        <v>387</v>
      </c>
      <c r="F285" s="195">
        <v>21532</v>
      </c>
    </row>
    <row r="286" spans="2:6" ht="14.5" x14ac:dyDescent="0.35">
      <c r="B286">
        <v>2175</v>
      </c>
      <c r="C286">
        <v>1</v>
      </c>
      <c r="D286">
        <v>281</v>
      </c>
      <c r="E286" t="s">
        <v>388</v>
      </c>
      <c r="F286" s="195">
        <v>16413</v>
      </c>
    </row>
    <row r="287" spans="2:6" ht="14.5" x14ac:dyDescent="0.35">
      <c r="B287">
        <v>2175</v>
      </c>
      <c r="C287">
        <v>1</v>
      </c>
      <c r="D287">
        <v>282</v>
      </c>
      <c r="E287" t="s">
        <v>389</v>
      </c>
      <c r="F287" s="195">
        <v>1327</v>
      </c>
    </row>
    <row r="288" spans="2:6" ht="14.5" x14ac:dyDescent="0.35">
      <c r="B288">
        <v>2175</v>
      </c>
      <c r="C288">
        <v>1</v>
      </c>
      <c r="D288">
        <v>283</v>
      </c>
      <c r="E288" t="s">
        <v>390</v>
      </c>
      <c r="F288" s="195">
        <v>8446</v>
      </c>
    </row>
    <row r="289" spans="2:6" ht="14.5" x14ac:dyDescent="0.35">
      <c r="B289">
        <v>2175</v>
      </c>
      <c r="C289">
        <v>1</v>
      </c>
      <c r="D289">
        <v>284</v>
      </c>
      <c r="E289" t="s">
        <v>391</v>
      </c>
      <c r="F289" s="195">
        <v>1052</v>
      </c>
    </row>
    <row r="290" spans="2:6" ht="14.5" x14ac:dyDescent="0.35">
      <c r="B290">
        <v>2175</v>
      </c>
      <c r="C290">
        <v>1</v>
      </c>
      <c r="D290">
        <v>285</v>
      </c>
      <c r="E290" t="s">
        <v>392</v>
      </c>
      <c r="F290" s="195">
        <v>274607</v>
      </c>
    </row>
    <row r="291" spans="2:6" ht="14.5" x14ac:dyDescent="0.35">
      <c r="B291">
        <v>2175</v>
      </c>
      <c r="C291">
        <v>1</v>
      </c>
      <c r="D291">
        <v>286</v>
      </c>
      <c r="E291" t="s">
        <v>393</v>
      </c>
      <c r="F291" s="195">
        <v>18009</v>
      </c>
    </row>
    <row r="292" spans="2:6" ht="14.5" x14ac:dyDescent="0.35">
      <c r="B292">
        <v>2175</v>
      </c>
      <c r="C292">
        <v>1</v>
      </c>
      <c r="D292">
        <v>287</v>
      </c>
      <c r="E292" t="s">
        <v>394</v>
      </c>
      <c r="F292" s="195">
        <v>4916</v>
      </c>
    </row>
    <row r="293" spans="2:6" ht="14.5" x14ac:dyDescent="0.35">
      <c r="B293">
        <v>2175</v>
      </c>
      <c r="C293">
        <v>1</v>
      </c>
      <c r="D293">
        <v>288</v>
      </c>
      <c r="E293" t="s">
        <v>395</v>
      </c>
      <c r="F293" s="195">
        <v>16103</v>
      </c>
    </row>
    <row r="294" spans="2:6" ht="14.5" x14ac:dyDescent="0.35">
      <c r="B294">
        <v>2175</v>
      </c>
      <c r="C294">
        <v>1</v>
      </c>
      <c r="D294">
        <v>289</v>
      </c>
      <c r="E294" t="s">
        <v>396</v>
      </c>
      <c r="F294" s="195">
        <v>47210</v>
      </c>
    </row>
    <row r="295" spans="2:6" ht="14.5" x14ac:dyDescent="0.35">
      <c r="B295">
        <v>2175</v>
      </c>
      <c r="C295">
        <v>1</v>
      </c>
      <c r="D295">
        <v>290</v>
      </c>
      <c r="E295" t="s">
        <v>397</v>
      </c>
      <c r="F295" s="195">
        <v>11833</v>
      </c>
    </row>
    <row r="296" spans="2:6" ht="14.5" x14ac:dyDescent="0.35">
      <c r="B296">
        <v>2175</v>
      </c>
      <c r="C296">
        <v>1</v>
      </c>
      <c r="D296">
        <v>291</v>
      </c>
      <c r="E296" t="s">
        <v>398</v>
      </c>
      <c r="F296" s="195">
        <v>23094</v>
      </c>
    </row>
    <row r="297" spans="2:6" ht="14.5" x14ac:dyDescent="0.35">
      <c r="B297">
        <v>2175</v>
      </c>
      <c r="C297">
        <v>1</v>
      </c>
      <c r="D297">
        <v>292</v>
      </c>
      <c r="E297" t="s">
        <v>399</v>
      </c>
      <c r="F297" s="195">
        <v>21224</v>
      </c>
    </row>
    <row r="298" spans="2:6" ht="14.5" x14ac:dyDescent="0.35">
      <c r="B298">
        <v>2175</v>
      </c>
      <c r="C298">
        <v>1</v>
      </c>
      <c r="D298">
        <v>293</v>
      </c>
      <c r="E298" t="s">
        <v>400</v>
      </c>
      <c r="F298" s="195">
        <v>975</v>
      </c>
    </row>
    <row r="299" spans="2:6" ht="14.5" x14ac:dyDescent="0.35">
      <c r="B299">
        <v>2175</v>
      </c>
      <c r="C299">
        <v>1</v>
      </c>
      <c r="D299">
        <v>294</v>
      </c>
      <c r="E299" t="s">
        <v>401</v>
      </c>
      <c r="F299" s="195">
        <v>29627</v>
      </c>
    </row>
    <row r="300" spans="2:6" ht="14.5" x14ac:dyDescent="0.35">
      <c r="B300">
        <v>2175</v>
      </c>
      <c r="C300">
        <v>1</v>
      </c>
      <c r="D300">
        <v>295</v>
      </c>
      <c r="E300" t="s">
        <v>402</v>
      </c>
      <c r="F300" s="195">
        <v>16307</v>
      </c>
    </row>
    <row r="301" spans="2:6" ht="14.5" x14ac:dyDescent="0.35">
      <c r="B301">
        <v>2175</v>
      </c>
      <c r="C301">
        <v>1</v>
      </c>
      <c r="D301">
        <v>296</v>
      </c>
      <c r="E301" t="s">
        <v>403</v>
      </c>
      <c r="F301" s="195">
        <v>12479</v>
      </c>
    </row>
    <row r="302" spans="2:6" ht="14.5" x14ac:dyDescent="0.35">
      <c r="B302">
        <v>2175</v>
      </c>
      <c r="C302">
        <v>1</v>
      </c>
      <c r="D302">
        <v>297</v>
      </c>
      <c r="E302" t="s">
        <v>404</v>
      </c>
      <c r="F302" s="195">
        <v>1152</v>
      </c>
    </row>
    <row r="303" spans="2:6" ht="14.5" x14ac:dyDescent="0.35">
      <c r="B303">
        <v>2175</v>
      </c>
      <c r="C303">
        <v>1</v>
      </c>
      <c r="D303">
        <v>298</v>
      </c>
      <c r="E303" t="s">
        <v>405</v>
      </c>
      <c r="F303" s="195">
        <v>7524</v>
      </c>
    </row>
    <row r="304" spans="2:6" ht="14.5" x14ac:dyDescent="0.35">
      <c r="B304">
        <v>2175</v>
      </c>
      <c r="C304">
        <v>1</v>
      </c>
      <c r="D304">
        <v>299</v>
      </c>
      <c r="E304" t="s">
        <v>406</v>
      </c>
      <c r="F304" s="195">
        <v>905</v>
      </c>
    </row>
    <row r="305" spans="2:6" ht="14.5" x14ac:dyDescent="0.35">
      <c r="B305">
        <v>2175</v>
      </c>
      <c r="C305">
        <v>1</v>
      </c>
      <c r="D305">
        <v>300</v>
      </c>
      <c r="E305" t="s">
        <v>407</v>
      </c>
      <c r="F305" s="195">
        <v>211358</v>
      </c>
    </row>
    <row r="306" spans="2:6" ht="14.5" x14ac:dyDescent="0.35">
      <c r="B306">
        <v>2175</v>
      </c>
      <c r="C306">
        <v>1</v>
      </c>
      <c r="D306">
        <v>301</v>
      </c>
      <c r="E306" t="s">
        <v>408</v>
      </c>
      <c r="F306" s="195">
        <v>81.650000000000006</v>
      </c>
    </row>
    <row r="307" spans="2:6" ht="14.5" x14ac:dyDescent="0.35">
      <c r="B307">
        <v>2175</v>
      </c>
      <c r="C307">
        <v>1</v>
      </c>
      <c r="D307">
        <v>302</v>
      </c>
      <c r="E307" t="s">
        <v>409</v>
      </c>
      <c r="F307" s="195">
        <v>81.92</v>
      </c>
    </row>
    <row r="308" spans="2:6" ht="14.5" x14ac:dyDescent="0.35">
      <c r="B308">
        <v>2175</v>
      </c>
      <c r="C308">
        <v>1</v>
      </c>
      <c r="D308">
        <v>303</v>
      </c>
      <c r="E308" t="s">
        <v>410</v>
      </c>
      <c r="F308" s="195">
        <v>82.32</v>
      </c>
    </row>
    <row r="309" spans="2:6" ht="14.5" x14ac:dyDescent="0.35">
      <c r="B309">
        <v>2175</v>
      </c>
      <c r="C309">
        <v>1</v>
      </c>
      <c r="D309">
        <v>304</v>
      </c>
      <c r="E309" t="s">
        <v>411</v>
      </c>
      <c r="F309" s="195">
        <v>80.36</v>
      </c>
    </row>
    <row r="310" spans="2:6" ht="14.5" x14ac:dyDescent="0.35">
      <c r="B310">
        <v>2175</v>
      </c>
      <c r="C310">
        <v>1</v>
      </c>
      <c r="D310">
        <v>305</v>
      </c>
      <c r="E310" t="s">
        <v>412</v>
      </c>
      <c r="F310" s="195">
        <v>71.37</v>
      </c>
    </row>
    <row r="311" spans="2:6" ht="14.5" x14ac:dyDescent="0.35">
      <c r="B311">
        <v>2175</v>
      </c>
      <c r="C311">
        <v>1</v>
      </c>
      <c r="D311">
        <v>306</v>
      </c>
      <c r="E311" t="s">
        <v>413</v>
      </c>
      <c r="F311" s="195">
        <v>65.430000000000007</v>
      </c>
    </row>
    <row r="312" spans="2:6" ht="14.5" x14ac:dyDescent="0.35">
      <c r="B312">
        <v>2175</v>
      </c>
      <c r="C312">
        <v>1</v>
      </c>
      <c r="D312">
        <v>307</v>
      </c>
      <c r="E312" t="s">
        <v>414</v>
      </c>
      <c r="F312" s="195">
        <v>77.38</v>
      </c>
    </row>
    <row r="313" spans="2:6" ht="14.5" x14ac:dyDescent="0.35">
      <c r="B313">
        <v>2175</v>
      </c>
      <c r="C313">
        <v>1</v>
      </c>
      <c r="D313">
        <v>308</v>
      </c>
      <c r="E313" t="s">
        <v>415</v>
      </c>
      <c r="F313" s="195">
        <v>88.72</v>
      </c>
    </row>
    <row r="314" spans="2:6" ht="14.5" x14ac:dyDescent="0.35">
      <c r="B314">
        <v>2175</v>
      </c>
      <c r="C314">
        <v>1</v>
      </c>
      <c r="D314">
        <v>309</v>
      </c>
      <c r="E314" t="s">
        <v>416</v>
      </c>
      <c r="F314" s="195">
        <v>75.83</v>
      </c>
    </row>
    <row r="315" spans="2:6" ht="14.5" x14ac:dyDescent="0.35">
      <c r="B315">
        <v>2175</v>
      </c>
      <c r="C315">
        <v>1</v>
      </c>
      <c r="D315">
        <v>310</v>
      </c>
      <c r="E315" t="s">
        <v>417</v>
      </c>
      <c r="F315" s="195">
        <v>75.73</v>
      </c>
    </row>
    <row r="316" spans="2:6" ht="14.5" x14ac:dyDescent="0.35">
      <c r="B316">
        <v>2175</v>
      </c>
      <c r="C316">
        <v>1</v>
      </c>
      <c r="D316">
        <v>311</v>
      </c>
      <c r="E316" t="s">
        <v>418</v>
      </c>
      <c r="F316" s="195">
        <v>76.03</v>
      </c>
    </row>
    <row r="317" spans="2:6" ht="14.5" x14ac:dyDescent="0.35">
      <c r="B317">
        <v>2175</v>
      </c>
      <c r="C317">
        <v>1</v>
      </c>
      <c r="D317">
        <v>312</v>
      </c>
      <c r="E317" t="s">
        <v>419</v>
      </c>
      <c r="F317" s="195">
        <v>86.81</v>
      </c>
    </row>
    <row r="318" spans="2:6" ht="14.5" x14ac:dyDescent="0.35">
      <c r="B318">
        <v>2175</v>
      </c>
      <c r="C318">
        <v>1</v>
      </c>
      <c r="D318">
        <v>313</v>
      </c>
      <c r="E318" t="s">
        <v>420</v>
      </c>
      <c r="F318" s="195">
        <v>89.08</v>
      </c>
    </row>
    <row r="319" spans="2:6" ht="14.5" x14ac:dyDescent="0.35">
      <c r="B319">
        <v>2175</v>
      </c>
      <c r="C319">
        <v>1</v>
      </c>
      <c r="D319">
        <v>314</v>
      </c>
      <c r="E319" t="s">
        <v>421</v>
      </c>
      <c r="F319" s="195">
        <v>86.03</v>
      </c>
    </row>
    <row r="320" spans="2:6" ht="14.5" x14ac:dyDescent="0.35">
      <c r="B320">
        <v>2175</v>
      </c>
      <c r="C320">
        <v>1</v>
      </c>
      <c r="D320">
        <v>315</v>
      </c>
      <c r="E320" t="s">
        <v>422</v>
      </c>
      <c r="F320" s="195">
        <v>76.97</v>
      </c>
    </row>
    <row r="321" spans="2:6" ht="14.5" x14ac:dyDescent="0.35">
      <c r="B321">
        <v>2175</v>
      </c>
      <c r="C321">
        <v>1</v>
      </c>
      <c r="D321">
        <v>316</v>
      </c>
      <c r="E321" t="s">
        <v>423</v>
      </c>
      <c r="F321" s="195">
        <v>22057</v>
      </c>
    </row>
    <row r="322" spans="2:6" ht="14.5" x14ac:dyDescent="0.35">
      <c r="B322">
        <v>2175</v>
      </c>
      <c r="C322">
        <v>1</v>
      </c>
      <c r="D322">
        <v>317</v>
      </c>
      <c r="E322" t="s">
        <v>424</v>
      </c>
      <c r="F322" s="195">
        <v>6001</v>
      </c>
    </row>
    <row r="323" spans="2:6" ht="14.5" x14ac:dyDescent="0.35">
      <c r="B323">
        <v>2175</v>
      </c>
      <c r="C323">
        <v>1</v>
      </c>
      <c r="D323">
        <v>318</v>
      </c>
      <c r="E323" t="s">
        <v>425</v>
      </c>
      <c r="F323" s="195">
        <v>19561</v>
      </c>
    </row>
    <row r="324" spans="2:6" ht="14.5" x14ac:dyDescent="0.35">
      <c r="B324">
        <v>2175</v>
      </c>
      <c r="C324">
        <v>1</v>
      </c>
      <c r="D324">
        <v>319</v>
      </c>
      <c r="E324" t="s">
        <v>426</v>
      </c>
      <c r="F324" s="195">
        <v>58747</v>
      </c>
    </row>
    <row r="325" spans="2:6" ht="14.5" x14ac:dyDescent="0.35">
      <c r="B325">
        <v>2175</v>
      </c>
      <c r="C325">
        <v>1</v>
      </c>
      <c r="D325">
        <v>320</v>
      </c>
      <c r="E325" t="s">
        <v>427</v>
      </c>
      <c r="F325" s="195">
        <v>16580</v>
      </c>
    </row>
    <row r="326" spans="2:6" ht="14.5" x14ac:dyDescent="0.35">
      <c r="B326">
        <v>2175</v>
      </c>
      <c r="C326">
        <v>1</v>
      </c>
      <c r="D326">
        <v>321</v>
      </c>
      <c r="E326" t="s">
        <v>428</v>
      </c>
      <c r="F326" s="195">
        <v>35294</v>
      </c>
    </row>
    <row r="327" spans="2:6" ht="14.5" x14ac:dyDescent="0.35">
      <c r="B327">
        <v>2175</v>
      </c>
      <c r="C327">
        <v>1</v>
      </c>
      <c r="D327">
        <v>322</v>
      </c>
      <c r="E327" t="s">
        <v>429</v>
      </c>
      <c r="F327" s="195">
        <v>27427</v>
      </c>
    </row>
    <row r="328" spans="2:6" ht="14.5" x14ac:dyDescent="0.35">
      <c r="B328">
        <v>2175</v>
      </c>
      <c r="C328">
        <v>1</v>
      </c>
      <c r="D328">
        <v>323</v>
      </c>
      <c r="E328" t="s">
        <v>430</v>
      </c>
      <c r="F328" s="195">
        <v>1099</v>
      </c>
    </row>
    <row r="329" spans="2:6" ht="14.5" x14ac:dyDescent="0.35">
      <c r="B329">
        <v>2175</v>
      </c>
      <c r="C329">
        <v>1</v>
      </c>
      <c r="D329">
        <v>324</v>
      </c>
      <c r="E329" t="s">
        <v>431</v>
      </c>
      <c r="F329" s="195">
        <v>39071</v>
      </c>
    </row>
    <row r="330" spans="2:6" ht="14.5" x14ac:dyDescent="0.35">
      <c r="B330">
        <v>2175</v>
      </c>
      <c r="C330">
        <v>1</v>
      </c>
      <c r="D330">
        <v>325</v>
      </c>
      <c r="E330" t="s">
        <v>432</v>
      </c>
      <c r="F330" s="195">
        <v>21532</v>
      </c>
    </row>
    <row r="331" spans="2:6" ht="14.5" x14ac:dyDescent="0.35">
      <c r="B331">
        <v>2175</v>
      </c>
      <c r="C331">
        <v>1</v>
      </c>
      <c r="D331">
        <v>326</v>
      </c>
      <c r="E331" t="s">
        <v>433</v>
      </c>
      <c r="F331" s="195">
        <v>16413</v>
      </c>
    </row>
    <row r="332" spans="2:6" ht="14.5" x14ac:dyDescent="0.35">
      <c r="B332">
        <v>2175</v>
      </c>
      <c r="C332">
        <v>1</v>
      </c>
      <c r="D332">
        <v>327</v>
      </c>
      <c r="E332" t="s">
        <v>434</v>
      </c>
      <c r="F332" s="195">
        <v>1327</v>
      </c>
    </row>
    <row r="333" spans="2:6" ht="14.5" x14ac:dyDescent="0.35">
      <c r="B333">
        <v>2175</v>
      </c>
      <c r="C333">
        <v>1</v>
      </c>
      <c r="D333">
        <v>328</v>
      </c>
      <c r="E333" t="s">
        <v>435</v>
      </c>
      <c r="F333" s="195">
        <v>8446</v>
      </c>
    </row>
    <row r="334" spans="2:6" ht="14.5" x14ac:dyDescent="0.35">
      <c r="B334">
        <v>2175</v>
      </c>
      <c r="C334">
        <v>1</v>
      </c>
      <c r="D334">
        <v>329</v>
      </c>
      <c r="E334" t="s">
        <v>436</v>
      </c>
      <c r="F334" s="195">
        <v>1052</v>
      </c>
    </row>
    <row r="335" spans="2:6" ht="14.5" x14ac:dyDescent="0.35">
      <c r="B335">
        <v>2175</v>
      </c>
      <c r="C335">
        <v>1</v>
      </c>
      <c r="D335">
        <v>330</v>
      </c>
      <c r="E335" t="s">
        <v>437</v>
      </c>
      <c r="F335" s="195">
        <v>274607</v>
      </c>
    </row>
    <row r="336" spans="2:6" ht="14.5" x14ac:dyDescent="0.35">
      <c r="B336">
        <v>2175</v>
      </c>
      <c r="C336">
        <v>1</v>
      </c>
      <c r="D336">
        <v>331</v>
      </c>
      <c r="E336" t="s">
        <v>438</v>
      </c>
      <c r="F336" s="195">
        <v>471</v>
      </c>
    </row>
    <row r="337" spans="2:6" ht="14.5" x14ac:dyDescent="0.35">
      <c r="B337">
        <v>2175</v>
      </c>
      <c r="C337">
        <v>1</v>
      </c>
      <c r="D337">
        <v>332</v>
      </c>
      <c r="E337" t="s">
        <v>439</v>
      </c>
      <c r="F337" s="195">
        <v>93</v>
      </c>
    </row>
    <row r="338" spans="2:6" ht="14.5" x14ac:dyDescent="0.35">
      <c r="B338">
        <v>2175</v>
      </c>
      <c r="C338">
        <v>1</v>
      </c>
      <c r="D338">
        <v>333</v>
      </c>
      <c r="E338" t="s">
        <v>440</v>
      </c>
      <c r="F338" s="195">
        <v>444</v>
      </c>
    </row>
    <row r="339" spans="2:6" ht="14.5" x14ac:dyDescent="0.35">
      <c r="B339">
        <v>2175</v>
      </c>
      <c r="C339">
        <v>1</v>
      </c>
      <c r="D339">
        <v>334</v>
      </c>
      <c r="E339" t="s">
        <v>441</v>
      </c>
      <c r="F339" s="195">
        <v>1042</v>
      </c>
    </row>
    <row r="340" spans="2:6" ht="14.5" x14ac:dyDescent="0.35">
      <c r="B340">
        <v>2175</v>
      </c>
      <c r="C340">
        <v>1</v>
      </c>
      <c r="D340">
        <v>335</v>
      </c>
      <c r="E340" t="s">
        <v>442</v>
      </c>
      <c r="F340" s="195">
        <v>616</v>
      </c>
    </row>
    <row r="341" spans="2:6" ht="14.5" x14ac:dyDescent="0.35">
      <c r="B341">
        <v>2175</v>
      </c>
      <c r="C341">
        <v>1</v>
      </c>
      <c r="D341">
        <v>336</v>
      </c>
      <c r="E341" t="s">
        <v>443</v>
      </c>
      <c r="F341" s="195">
        <v>781</v>
      </c>
    </row>
    <row r="342" spans="2:6" ht="14.5" x14ac:dyDescent="0.35">
      <c r="B342">
        <v>2175</v>
      </c>
      <c r="C342">
        <v>1</v>
      </c>
      <c r="D342">
        <v>337</v>
      </c>
      <c r="E342" t="s">
        <v>444</v>
      </c>
      <c r="F342" s="195">
        <v>615</v>
      </c>
    </row>
    <row r="343" spans="2:6" ht="14.5" x14ac:dyDescent="0.35">
      <c r="B343">
        <v>2175</v>
      </c>
      <c r="C343">
        <v>1</v>
      </c>
      <c r="D343">
        <v>338</v>
      </c>
      <c r="E343" t="s">
        <v>445</v>
      </c>
      <c r="F343" s="195">
        <v>59</v>
      </c>
    </row>
    <row r="344" spans="2:6" ht="14.5" x14ac:dyDescent="0.35">
      <c r="B344">
        <v>2175</v>
      </c>
      <c r="C344">
        <v>1</v>
      </c>
      <c r="D344">
        <v>339</v>
      </c>
      <c r="E344" t="s">
        <v>446</v>
      </c>
      <c r="F344" s="195">
        <v>699</v>
      </c>
    </row>
    <row r="345" spans="2:6" ht="14.5" x14ac:dyDescent="0.35">
      <c r="B345">
        <v>2175</v>
      </c>
      <c r="C345">
        <v>1</v>
      </c>
      <c r="D345">
        <v>340</v>
      </c>
      <c r="E345" t="s">
        <v>447</v>
      </c>
      <c r="F345" s="195">
        <v>407</v>
      </c>
    </row>
    <row r="346" spans="2:6" ht="14.5" x14ac:dyDescent="0.35">
      <c r="B346">
        <v>2175</v>
      </c>
      <c r="C346">
        <v>1</v>
      </c>
      <c r="D346">
        <v>341</v>
      </c>
      <c r="E346" t="s">
        <v>448</v>
      </c>
      <c r="F346" s="195">
        <v>433</v>
      </c>
    </row>
    <row r="347" spans="2:6" ht="14.5" x14ac:dyDescent="0.35">
      <c r="B347">
        <v>2175</v>
      </c>
      <c r="C347">
        <v>1</v>
      </c>
      <c r="D347">
        <v>342</v>
      </c>
      <c r="E347" t="s">
        <v>449</v>
      </c>
      <c r="F347" s="195">
        <v>28</v>
      </c>
    </row>
    <row r="348" spans="2:6" ht="14.5" x14ac:dyDescent="0.35">
      <c r="B348">
        <v>2175</v>
      </c>
      <c r="C348">
        <v>1</v>
      </c>
      <c r="D348">
        <v>343</v>
      </c>
      <c r="E348" t="s">
        <v>450</v>
      </c>
      <c r="F348" s="195">
        <v>45</v>
      </c>
    </row>
    <row r="349" spans="2:6" ht="14.5" x14ac:dyDescent="0.35">
      <c r="B349">
        <v>2175</v>
      </c>
      <c r="C349">
        <v>1</v>
      </c>
      <c r="D349">
        <v>344</v>
      </c>
      <c r="E349" t="s">
        <v>451</v>
      </c>
      <c r="F349" s="195">
        <v>19</v>
      </c>
    </row>
    <row r="350" spans="2:6" ht="14.5" x14ac:dyDescent="0.35">
      <c r="B350">
        <v>2175</v>
      </c>
      <c r="C350">
        <v>1</v>
      </c>
      <c r="D350">
        <v>345</v>
      </c>
      <c r="E350" t="s">
        <v>452</v>
      </c>
      <c r="F350" s="195">
        <v>5752</v>
      </c>
    </row>
    <row r="351" spans="2:6" ht="14.5" x14ac:dyDescent="0.35">
      <c r="B351">
        <v>2175</v>
      </c>
      <c r="C351">
        <v>1</v>
      </c>
      <c r="D351">
        <v>346</v>
      </c>
      <c r="E351" t="s">
        <v>453</v>
      </c>
      <c r="F351" s="195">
        <v>2.14</v>
      </c>
    </row>
    <row r="352" spans="2:6" ht="14.5" x14ac:dyDescent="0.35">
      <c r="B352">
        <v>2175</v>
      </c>
      <c r="C352">
        <v>1</v>
      </c>
      <c r="D352">
        <v>347</v>
      </c>
      <c r="E352" t="s">
        <v>454</v>
      </c>
      <c r="F352" s="195">
        <v>1.55</v>
      </c>
    </row>
    <row r="353" spans="2:6" ht="14.5" x14ac:dyDescent="0.35">
      <c r="B353">
        <v>2175</v>
      </c>
      <c r="C353">
        <v>1</v>
      </c>
      <c r="D353">
        <v>348</v>
      </c>
      <c r="E353" t="s">
        <v>455</v>
      </c>
      <c r="F353" s="195">
        <v>2.27</v>
      </c>
    </row>
    <row r="354" spans="2:6" ht="14.5" x14ac:dyDescent="0.35">
      <c r="B354">
        <v>2175</v>
      </c>
      <c r="C354">
        <v>1</v>
      </c>
      <c r="D354">
        <v>349</v>
      </c>
      <c r="E354" t="s">
        <v>456</v>
      </c>
      <c r="F354" s="195">
        <v>1.77</v>
      </c>
    </row>
    <row r="355" spans="2:6" ht="14.5" x14ac:dyDescent="0.35">
      <c r="B355">
        <v>2175</v>
      </c>
      <c r="C355">
        <v>1</v>
      </c>
      <c r="D355">
        <v>350</v>
      </c>
      <c r="E355" t="s">
        <v>457</v>
      </c>
      <c r="F355" s="195">
        <v>3.72</v>
      </c>
    </row>
    <row r="356" spans="2:6" ht="14.5" x14ac:dyDescent="0.35">
      <c r="B356">
        <v>2175</v>
      </c>
      <c r="C356">
        <v>1</v>
      </c>
      <c r="D356">
        <v>351</v>
      </c>
      <c r="E356" t="s">
        <v>458</v>
      </c>
      <c r="F356" s="195">
        <v>2.21</v>
      </c>
    </row>
    <row r="357" spans="2:6" ht="14.5" x14ac:dyDescent="0.35">
      <c r="B357">
        <v>2175</v>
      </c>
      <c r="C357">
        <v>1</v>
      </c>
      <c r="D357">
        <v>352</v>
      </c>
      <c r="E357" t="s">
        <v>459</v>
      </c>
      <c r="F357" s="195">
        <v>2.2400000000000002</v>
      </c>
    </row>
    <row r="358" spans="2:6" ht="14.5" x14ac:dyDescent="0.35">
      <c r="B358">
        <v>2175</v>
      </c>
      <c r="C358">
        <v>1</v>
      </c>
      <c r="D358">
        <v>353</v>
      </c>
      <c r="E358" t="s">
        <v>460</v>
      </c>
      <c r="F358" s="195">
        <v>5.37</v>
      </c>
    </row>
    <row r="359" spans="2:6" ht="14.5" x14ac:dyDescent="0.35">
      <c r="B359">
        <v>2175</v>
      </c>
      <c r="C359">
        <v>1</v>
      </c>
      <c r="D359">
        <v>354</v>
      </c>
      <c r="E359" t="s">
        <v>461</v>
      </c>
      <c r="F359" s="195">
        <v>1.79</v>
      </c>
    </row>
    <row r="360" spans="2:6" ht="14.5" x14ac:dyDescent="0.35">
      <c r="B360">
        <v>2175</v>
      </c>
      <c r="C360">
        <v>1</v>
      </c>
      <c r="D360">
        <v>355</v>
      </c>
      <c r="E360" t="s">
        <v>462</v>
      </c>
      <c r="F360" s="195">
        <v>1.89</v>
      </c>
    </row>
    <row r="361" spans="2:6" ht="14.5" x14ac:dyDescent="0.35">
      <c r="B361">
        <v>2175</v>
      </c>
      <c r="C361">
        <v>1</v>
      </c>
      <c r="D361">
        <v>356</v>
      </c>
      <c r="E361" t="s">
        <v>463</v>
      </c>
      <c r="F361" s="195">
        <v>2.64</v>
      </c>
    </row>
    <row r="362" spans="2:6" ht="14.5" x14ac:dyDescent="0.35">
      <c r="B362">
        <v>2175</v>
      </c>
      <c r="C362">
        <v>1</v>
      </c>
      <c r="D362">
        <v>357</v>
      </c>
      <c r="E362" t="s">
        <v>464</v>
      </c>
      <c r="F362" s="195">
        <v>2.11</v>
      </c>
    </row>
    <row r="363" spans="2:6" ht="14.5" x14ac:dyDescent="0.35">
      <c r="B363">
        <v>2175</v>
      </c>
      <c r="C363">
        <v>1</v>
      </c>
      <c r="D363">
        <v>358</v>
      </c>
      <c r="E363" t="s">
        <v>465</v>
      </c>
      <c r="F363" s="195">
        <v>0.53</v>
      </c>
    </row>
    <row r="364" spans="2:6" ht="14.5" x14ac:dyDescent="0.35">
      <c r="B364">
        <v>2175</v>
      </c>
      <c r="C364">
        <v>1</v>
      </c>
      <c r="D364">
        <v>359</v>
      </c>
      <c r="E364" t="s">
        <v>466</v>
      </c>
      <c r="F364" s="195">
        <v>1.81</v>
      </c>
    </row>
    <row r="365" spans="2:6" ht="14.5" x14ac:dyDescent="0.35">
      <c r="B365">
        <v>2175</v>
      </c>
      <c r="C365">
        <v>1</v>
      </c>
      <c r="D365">
        <v>360</v>
      </c>
      <c r="E365" t="s">
        <v>467</v>
      </c>
      <c r="F365" s="195">
        <v>2.09</v>
      </c>
    </row>
    <row r="366" spans="2:6" ht="14.5" x14ac:dyDescent="0.35">
      <c r="B366">
        <v>2175</v>
      </c>
      <c r="C366">
        <v>1</v>
      </c>
      <c r="D366">
        <v>361</v>
      </c>
      <c r="E366" t="s">
        <v>468</v>
      </c>
      <c r="F366" s="195">
        <v>17348</v>
      </c>
    </row>
    <row r="367" spans="2:6" ht="14.5" x14ac:dyDescent="0.35">
      <c r="B367">
        <v>2175</v>
      </c>
      <c r="C367">
        <v>1</v>
      </c>
      <c r="D367">
        <v>362</v>
      </c>
      <c r="E367" t="s">
        <v>469</v>
      </c>
      <c r="F367" s="195">
        <v>5313</v>
      </c>
    </row>
    <row r="368" spans="2:6" ht="14.5" x14ac:dyDescent="0.35">
      <c r="B368">
        <v>2175</v>
      </c>
      <c r="C368">
        <v>1</v>
      </c>
      <c r="D368">
        <v>363</v>
      </c>
      <c r="E368" t="s">
        <v>470</v>
      </c>
      <c r="F368" s="195">
        <v>15507</v>
      </c>
    </row>
    <row r="369" spans="2:6" ht="14.5" x14ac:dyDescent="0.35">
      <c r="B369">
        <v>2175</v>
      </c>
      <c r="C369">
        <v>1</v>
      </c>
      <c r="D369">
        <v>364</v>
      </c>
      <c r="E369" t="s">
        <v>471</v>
      </c>
      <c r="F369" s="195">
        <v>45952</v>
      </c>
    </row>
    <row r="370" spans="2:6" ht="14.5" x14ac:dyDescent="0.35">
      <c r="B370">
        <v>2175</v>
      </c>
      <c r="C370">
        <v>1</v>
      </c>
      <c r="D370">
        <v>365</v>
      </c>
      <c r="E370" t="s">
        <v>472</v>
      </c>
      <c r="F370" s="195">
        <v>11933</v>
      </c>
    </row>
    <row r="371" spans="2:6" ht="14.5" x14ac:dyDescent="0.35">
      <c r="B371">
        <v>2175</v>
      </c>
      <c r="C371">
        <v>1</v>
      </c>
      <c r="D371">
        <v>366</v>
      </c>
      <c r="E371" t="s">
        <v>473</v>
      </c>
      <c r="F371" s="195">
        <v>20850</v>
      </c>
    </row>
    <row r="372" spans="2:6" ht="14.5" x14ac:dyDescent="0.35">
      <c r="B372">
        <v>2175</v>
      </c>
      <c r="C372">
        <v>1</v>
      </c>
      <c r="D372">
        <v>367</v>
      </c>
      <c r="E372" t="s">
        <v>474</v>
      </c>
      <c r="F372" s="195">
        <v>20829</v>
      </c>
    </row>
    <row r="373" spans="2:6" ht="14.5" x14ac:dyDescent="0.35">
      <c r="B373">
        <v>2175</v>
      </c>
      <c r="C373">
        <v>1</v>
      </c>
      <c r="D373">
        <v>368</v>
      </c>
      <c r="E373" t="s">
        <v>475</v>
      </c>
      <c r="F373" s="195">
        <v>1056</v>
      </c>
    </row>
    <row r="374" spans="2:6" ht="14.5" x14ac:dyDescent="0.35">
      <c r="B374">
        <v>2175</v>
      </c>
      <c r="C374">
        <v>1</v>
      </c>
      <c r="D374">
        <v>369</v>
      </c>
      <c r="E374" t="s">
        <v>476</v>
      </c>
      <c r="F374" s="195">
        <v>28912</v>
      </c>
    </row>
    <row r="375" spans="2:6" ht="14.5" x14ac:dyDescent="0.35">
      <c r="B375">
        <v>2175</v>
      </c>
      <c r="C375">
        <v>1</v>
      </c>
      <c r="D375">
        <v>370</v>
      </c>
      <c r="E375" t="s">
        <v>477</v>
      </c>
      <c r="F375" s="195">
        <v>15286</v>
      </c>
    </row>
    <row r="376" spans="2:6" ht="14.5" x14ac:dyDescent="0.35">
      <c r="B376">
        <v>2175</v>
      </c>
      <c r="C376">
        <v>1</v>
      </c>
      <c r="D376">
        <v>371</v>
      </c>
      <c r="E376" t="s">
        <v>478</v>
      </c>
      <c r="F376" s="195">
        <v>11708</v>
      </c>
    </row>
    <row r="377" spans="2:6" ht="14.5" x14ac:dyDescent="0.35">
      <c r="B377">
        <v>2175</v>
      </c>
      <c r="C377">
        <v>1</v>
      </c>
      <c r="D377">
        <v>372</v>
      </c>
      <c r="E377" t="s">
        <v>479</v>
      </c>
      <c r="F377" s="195">
        <v>1101</v>
      </c>
    </row>
    <row r="378" spans="2:6" ht="14.5" x14ac:dyDescent="0.35">
      <c r="B378">
        <v>2175</v>
      </c>
      <c r="C378">
        <v>1</v>
      </c>
      <c r="D378">
        <v>373</v>
      </c>
      <c r="E378" t="s">
        <v>480</v>
      </c>
      <c r="F378" s="195">
        <v>8030</v>
      </c>
    </row>
    <row r="379" spans="2:6" ht="14.5" x14ac:dyDescent="0.35">
      <c r="B379">
        <v>2175</v>
      </c>
      <c r="C379">
        <v>1</v>
      </c>
      <c r="D379">
        <v>374</v>
      </c>
      <c r="E379" t="s">
        <v>481</v>
      </c>
      <c r="F379" s="195">
        <v>927</v>
      </c>
    </row>
    <row r="380" spans="2:6" ht="14.5" x14ac:dyDescent="0.35">
      <c r="B380">
        <v>2175</v>
      </c>
      <c r="C380">
        <v>1</v>
      </c>
      <c r="D380">
        <v>375</v>
      </c>
      <c r="E380" t="s">
        <v>482</v>
      </c>
      <c r="F380" s="195">
        <v>204752</v>
      </c>
    </row>
    <row r="381" spans="2:6" ht="14.5" x14ac:dyDescent="0.35">
      <c r="B381">
        <v>2175</v>
      </c>
      <c r="C381">
        <v>1</v>
      </c>
      <c r="D381">
        <v>376</v>
      </c>
      <c r="E381" t="s">
        <v>483</v>
      </c>
      <c r="F381" s="195">
        <v>513</v>
      </c>
    </row>
    <row r="382" spans="2:6" ht="14.5" x14ac:dyDescent="0.35">
      <c r="B382">
        <v>2175</v>
      </c>
      <c r="C382">
        <v>1</v>
      </c>
      <c r="D382">
        <v>377</v>
      </c>
      <c r="E382" t="s">
        <v>484</v>
      </c>
      <c r="F382" s="195">
        <v>103</v>
      </c>
    </row>
    <row r="383" spans="2:6" ht="14.5" x14ac:dyDescent="0.35">
      <c r="B383">
        <v>2175</v>
      </c>
      <c r="C383">
        <v>1</v>
      </c>
      <c r="D383">
        <v>378</v>
      </c>
      <c r="E383" t="s">
        <v>485</v>
      </c>
      <c r="F383" s="195">
        <v>497</v>
      </c>
    </row>
    <row r="384" spans="2:6" ht="14.5" x14ac:dyDescent="0.35">
      <c r="B384">
        <v>2175</v>
      </c>
      <c r="C384">
        <v>1</v>
      </c>
      <c r="D384">
        <v>379</v>
      </c>
      <c r="E384" t="s">
        <v>486</v>
      </c>
      <c r="F384" s="195">
        <v>1206</v>
      </c>
    </row>
    <row r="385" spans="2:6" ht="14.5" x14ac:dyDescent="0.35">
      <c r="B385">
        <v>2175</v>
      </c>
      <c r="C385">
        <v>1</v>
      </c>
      <c r="D385">
        <v>380</v>
      </c>
      <c r="E385" t="s">
        <v>487</v>
      </c>
      <c r="F385" s="195">
        <v>696</v>
      </c>
    </row>
    <row r="386" spans="2:6" ht="14.5" x14ac:dyDescent="0.35">
      <c r="B386">
        <v>2175</v>
      </c>
      <c r="C386">
        <v>1</v>
      </c>
      <c r="D386">
        <v>381</v>
      </c>
      <c r="E386" t="s">
        <v>488</v>
      </c>
      <c r="F386" s="195">
        <v>866</v>
      </c>
    </row>
    <row r="387" spans="2:6" ht="14.5" x14ac:dyDescent="0.35">
      <c r="B387">
        <v>2175</v>
      </c>
      <c r="C387">
        <v>1</v>
      </c>
      <c r="D387">
        <v>382</v>
      </c>
      <c r="E387" t="s">
        <v>489</v>
      </c>
      <c r="F387" s="195">
        <v>682</v>
      </c>
    </row>
    <row r="388" spans="2:6" ht="14.5" x14ac:dyDescent="0.35">
      <c r="B388">
        <v>2175</v>
      </c>
      <c r="C388">
        <v>1</v>
      </c>
      <c r="D388">
        <v>383</v>
      </c>
      <c r="E388" t="s">
        <v>490</v>
      </c>
      <c r="F388" s="195">
        <v>61</v>
      </c>
    </row>
    <row r="389" spans="2:6" ht="14.5" x14ac:dyDescent="0.35">
      <c r="B389">
        <v>2175</v>
      </c>
      <c r="C389">
        <v>1</v>
      </c>
      <c r="D389">
        <v>384</v>
      </c>
      <c r="E389" t="s">
        <v>491</v>
      </c>
      <c r="F389" s="195">
        <v>856</v>
      </c>
    </row>
    <row r="390" spans="2:6" ht="14.5" x14ac:dyDescent="0.35">
      <c r="B390">
        <v>2175</v>
      </c>
      <c r="C390">
        <v>1</v>
      </c>
      <c r="D390">
        <v>385</v>
      </c>
      <c r="E390" t="s">
        <v>492</v>
      </c>
      <c r="F390" s="195">
        <v>462</v>
      </c>
    </row>
    <row r="391" spans="2:6" ht="14.5" x14ac:dyDescent="0.35">
      <c r="B391">
        <v>2175</v>
      </c>
      <c r="C391">
        <v>1</v>
      </c>
      <c r="D391">
        <v>386</v>
      </c>
      <c r="E391" t="s">
        <v>493</v>
      </c>
      <c r="F391" s="195">
        <v>517</v>
      </c>
    </row>
    <row r="392" spans="2:6" ht="14.5" x14ac:dyDescent="0.35">
      <c r="B392">
        <v>2175</v>
      </c>
      <c r="C392">
        <v>1</v>
      </c>
      <c r="D392">
        <v>387</v>
      </c>
      <c r="E392" t="s">
        <v>494</v>
      </c>
      <c r="F392" s="195">
        <v>30</v>
      </c>
    </row>
    <row r="393" spans="2:6" ht="14.5" x14ac:dyDescent="0.35">
      <c r="B393">
        <v>2175</v>
      </c>
      <c r="C393">
        <v>1</v>
      </c>
      <c r="D393">
        <v>388</v>
      </c>
      <c r="E393" t="s">
        <v>495</v>
      </c>
      <c r="F393" s="195">
        <v>57</v>
      </c>
    </row>
    <row r="394" spans="2:6" ht="14.5" x14ac:dyDescent="0.35">
      <c r="B394">
        <v>2175</v>
      </c>
      <c r="C394">
        <v>1</v>
      </c>
      <c r="D394">
        <v>389</v>
      </c>
      <c r="E394" t="s">
        <v>496</v>
      </c>
      <c r="F394" s="195">
        <v>19</v>
      </c>
    </row>
    <row r="395" spans="2:6" ht="14.5" x14ac:dyDescent="0.35">
      <c r="B395">
        <v>2175</v>
      </c>
      <c r="C395">
        <v>1</v>
      </c>
      <c r="D395">
        <v>390</v>
      </c>
      <c r="E395" t="s">
        <v>497</v>
      </c>
      <c r="F395" s="195">
        <v>6565</v>
      </c>
    </row>
    <row r="396" spans="2:6" ht="14.5" x14ac:dyDescent="0.35">
      <c r="B396">
        <v>2175</v>
      </c>
      <c r="C396">
        <v>1</v>
      </c>
      <c r="D396">
        <v>391</v>
      </c>
      <c r="E396" t="s">
        <v>498</v>
      </c>
      <c r="F396" s="195">
        <v>2.96</v>
      </c>
    </row>
    <row r="397" spans="2:6" ht="14.5" x14ac:dyDescent="0.35">
      <c r="B397">
        <v>2175</v>
      </c>
      <c r="C397">
        <v>1</v>
      </c>
      <c r="D397">
        <v>392</v>
      </c>
      <c r="E397" t="s">
        <v>499</v>
      </c>
      <c r="F397" s="195">
        <v>1.94</v>
      </c>
    </row>
    <row r="398" spans="2:6" ht="14.5" x14ac:dyDescent="0.35">
      <c r="B398">
        <v>2175</v>
      </c>
      <c r="C398">
        <v>1</v>
      </c>
      <c r="D398">
        <v>393</v>
      </c>
      <c r="E398" t="s">
        <v>500</v>
      </c>
      <c r="F398" s="195">
        <v>3.21</v>
      </c>
    </row>
    <row r="399" spans="2:6" ht="14.5" x14ac:dyDescent="0.35">
      <c r="B399">
        <v>2175</v>
      </c>
      <c r="C399">
        <v>1</v>
      </c>
      <c r="D399">
        <v>394</v>
      </c>
      <c r="E399" t="s">
        <v>501</v>
      </c>
      <c r="F399" s="195">
        <v>2.62</v>
      </c>
    </row>
    <row r="400" spans="2:6" ht="14.5" x14ac:dyDescent="0.35">
      <c r="B400">
        <v>2175</v>
      </c>
      <c r="C400">
        <v>1</v>
      </c>
      <c r="D400">
        <v>395</v>
      </c>
      <c r="E400" t="s">
        <v>502</v>
      </c>
      <c r="F400" s="195">
        <v>5.83</v>
      </c>
    </row>
    <row r="401" spans="2:6" ht="14.5" x14ac:dyDescent="0.35">
      <c r="B401">
        <v>2175</v>
      </c>
      <c r="C401">
        <v>1</v>
      </c>
      <c r="D401">
        <v>396</v>
      </c>
      <c r="E401" t="s">
        <v>503</v>
      </c>
      <c r="F401" s="195">
        <v>4.1500000000000004</v>
      </c>
    </row>
    <row r="402" spans="2:6" ht="14.5" x14ac:dyDescent="0.35">
      <c r="B402">
        <v>2175</v>
      </c>
      <c r="C402">
        <v>1</v>
      </c>
      <c r="D402">
        <v>397</v>
      </c>
      <c r="E402" t="s">
        <v>504</v>
      </c>
      <c r="F402" s="195">
        <v>3.27</v>
      </c>
    </row>
    <row r="403" spans="2:6" ht="14.5" x14ac:dyDescent="0.35">
      <c r="B403">
        <v>2175</v>
      </c>
      <c r="C403">
        <v>1</v>
      </c>
      <c r="D403">
        <v>398</v>
      </c>
      <c r="E403" t="s">
        <v>505</v>
      </c>
      <c r="F403" s="195">
        <v>5.78</v>
      </c>
    </row>
    <row r="404" spans="2:6" ht="14.5" x14ac:dyDescent="0.35">
      <c r="B404">
        <v>2175</v>
      </c>
      <c r="C404">
        <v>1</v>
      </c>
      <c r="D404">
        <v>399</v>
      </c>
      <c r="E404" t="s">
        <v>506</v>
      </c>
      <c r="F404" s="195">
        <v>2.96</v>
      </c>
    </row>
    <row r="405" spans="2:6" ht="14.5" x14ac:dyDescent="0.35">
      <c r="B405">
        <v>2175</v>
      </c>
      <c r="C405">
        <v>1</v>
      </c>
      <c r="D405">
        <v>400</v>
      </c>
      <c r="E405" t="s">
        <v>507</v>
      </c>
      <c r="F405" s="195">
        <v>3.02</v>
      </c>
    </row>
    <row r="406" spans="2:6" ht="14.5" x14ac:dyDescent="0.35">
      <c r="B406">
        <v>2175</v>
      </c>
      <c r="C406">
        <v>1</v>
      </c>
      <c r="D406">
        <v>401</v>
      </c>
      <c r="E406" t="s">
        <v>508</v>
      </c>
      <c r="F406" s="195">
        <v>4.42</v>
      </c>
    </row>
    <row r="407" spans="2:6" ht="14.5" x14ac:dyDescent="0.35">
      <c r="B407">
        <v>2175</v>
      </c>
      <c r="C407">
        <v>1</v>
      </c>
      <c r="D407">
        <v>402</v>
      </c>
      <c r="E407" t="s">
        <v>509</v>
      </c>
      <c r="F407" s="195">
        <v>2.72</v>
      </c>
    </row>
    <row r="408" spans="2:6" ht="14.5" x14ac:dyDescent="0.35">
      <c r="B408">
        <v>2175</v>
      </c>
      <c r="C408">
        <v>1</v>
      </c>
      <c r="D408">
        <v>403</v>
      </c>
      <c r="E408" t="s">
        <v>510</v>
      </c>
      <c r="F408" s="195">
        <v>0.71</v>
      </c>
    </row>
    <row r="409" spans="2:6" ht="14.5" x14ac:dyDescent="0.35">
      <c r="B409">
        <v>2175</v>
      </c>
      <c r="C409">
        <v>1</v>
      </c>
      <c r="D409">
        <v>404</v>
      </c>
      <c r="E409" t="s">
        <v>511</v>
      </c>
      <c r="F409" s="195">
        <v>2.0499999999999998</v>
      </c>
    </row>
    <row r="410" spans="2:6" ht="14.5" x14ac:dyDescent="0.35">
      <c r="B410">
        <v>2175</v>
      </c>
      <c r="C410">
        <v>1</v>
      </c>
      <c r="D410">
        <v>405</v>
      </c>
      <c r="E410" t="s">
        <v>512</v>
      </c>
      <c r="F410" s="195">
        <v>3.21</v>
      </c>
    </row>
    <row r="411" spans="2:6" ht="14.5" x14ac:dyDescent="0.35">
      <c r="B411">
        <v>2175</v>
      </c>
      <c r="C411">
        <v>1</v>
      </c>
      <c r="D411">
        <v>406</v>
      </c>
      <c r="E411" t="s">
        <v>513</v>
      </c>
      <c r="F411" s="195">
        <v>1482</v>
      </c>
    </row>
    <row r="412" spans="2:6" ht="14.5" x14ac:dyDescent="0.35">
      <c r="B412">
        <v>2175</v>
      </c>
      <c r="C412">
        <v>1</v>
      </c>
      <c r="D412">
        <v>407</v>
      </c>
      <c r="E412" t="s">
        <v>514</v>
      </c>
      <c r="F412" s="195">
        <v>231</v>
      </c>
    </row>
    <row r="413" spans="2:6" ht="14.5" x14ac:dyDescent="0.35">
      <c r="B413">
        <v>2175</v>
      </c>
      <c r="C413">
        <v>1</v>
      </c>
      <c r="D413">
        <v>408</v>
      </c>
      <c r="E413" t="s">
        <v>515</v>
      </c>
      <c r="F413" s="195">
        <v>1590</v>
      </c>
    </row>
    <row r="414" spans="2:6" ht="14.5" x14ac:dyDescent="0.35">
      <c r="B414">
        <v>2175</v>
      </c>
      <c r="C414">
        <v>1</v>
      </c>
      <c r="D414">
        <v>409</v>
      </c>
      <c r="E414" t="s">
        <v>516</v>
      </c>
      <c r="F414" s="195">
        <v>3116</v>
      </c>
    </row>
    <row r="415" spans="2:6" ht="14.5" x14ac:dyDescent="0.35">
      <c r="B415">
        <v>2175</v>
      </c>
      <c r="C415">
        <v>1</v>
      </c>
      <c r="D415">
        <v>410</v>
      </c>
      <c r="E415" t="s">
        <v>517</v>
      </c>
      <c r="F415" s="195">
        <v>899</v>
      </c>
    </row>
    <row r="416" spans="2:6" ht="14.5" x14ac:dyDescent="0.35">
      <c r="B416">
        <v>2175</v>
      </c>
      <c r="C416">
        <v>1</v>
      </c>
      <c r="D416">
        <v>411</v>
      </c>
      <c r="E416" t="s">
        <v>518</v>
      </c>
      <c r="F416" s="195">
        <v>1940</v>
      </c>
    </row>
    <row r="417" spans="2:6" ht="14.5" x14ac:dyDescent="0.35">
      <c r="B417">
        <v>2175</v>
      </c>
      <c r="C417">
        <v>1</v>
      </c>
      <c r="D417">
        <v>412</v>
      </c>
      <c r="E417" t="s">
        <v>519</v>
      </c>
      <c r="F417" s="195">
        <v>1104</v>
      </c>
    </row>
    <row r="418" spans="2:6" ht="14.5" x14ac:dyDescent="0.35">
      <c r="B418">
        <v>2175</v>
      </c>
      <c r="C418">
        <v>1</v>
      </c>
      <c r="D418">
        <v>413</v>
      </c>
      <c r="E418" t="s">
        <v>520</v>
      </c>
      <c r="F418" s="195">
        <v>79</v>
      </c>
    </row>
    <row r="419" spans="2:6" ht="14.5" x14ac:dyDescent="0.35">
      <c r="B419">
        <v>2175</v>
      </c>
      <c r="C419">
        <v>1</v>
      </c>
      <c r="D419">
        <v>414</v>
      </c>
      <c r="E419" t="s">
        <v>521</v>
      </c>
      <c r="F419" s="195">
        <v>2365</v>
      </c>
    </row>
    <row r="420" spans="2:6" ht="14.5" x14ac:dyDescent="0.35">
      <c r="B420">
        <v>2175</v>
      </c>
      <c r="C420">
        <v>1</v>
      </c>
      <c r="D420">
        <v>415</v>
      </c>
      <c r="E420" t="s">
        <v>522</v>
      </c>
      <c r="F420" s="195">
        <v>1218</v>
      </c>
    </row>
    <row r="421" spans="2:6" ht="14.5" x14ac:dyDescent="0.35">
      <c r="B421">
        <v>2175</v>
      </c>
      <c r="C421">
        <v>1</v>
      </c>
      <c r="D421">
        <v>416</v>
      </c>
      <c r="E421" t="s">
        <v>523</v>
      </c>
      <c r="F421" s="195">
        <v>1574</v>
      </c>
    </row>
    <row r="422" spans="2:6" ht="14.5" x14ac:dyDescent="0.35">
      <c r="B422">
        <v>2175</v>
      </c>
      <c r="C422">
        <v>1</v>
      </c>
      <c r="D422">
        <v>417</v>
      </c>
      <c r="E422" t="s">
        <v>524</v>
      </c>
      <c r="F422" s="195">
        <v>99</v>
      </c>
    </row>
    <row r="423" spans="2:6" ht="14.5" x14ac:dyDescent="0.35">
      <c r="B423">
        <v>2175</v>
      </c>
      <c r="C423">
        <v>1</v>
      </c>
      <c r="D423">
        <v>418</v>
      </c>
      <c r="E423" t="s">
        <v>525</v>
      </c>
      <c r="F423" s="195">
        <v>117</v>
      </c>
    </row>
    <row r="424" spans="2:6" ht="14.5" x14ac:dyDescent="0.35">
      <c r="B424">
        <v>2175</v>
      </c>
      <c r="C424">
        <v>1</v>
      </c>
      <c r="D424">
        <v>419</v>
      </c>
      <c r="E424" t="s">
        <v>526</v>
      </c>
      <c r="F424" s="195">
        <v>72</v>
      </c>
    </row>
    <row r="425" spans="2:6" ht="14.5" x14ac:dyDescent="0.35">
      <c r="B425">
        <v>2175</v>
      </c>
      <c r="C425">
        <v>1</v>
      </c>
      <c r="D425">
        <v>420</v>
      </c>
      <c r="E425" t="s">
        <v>527</v>
      </c>
      <c r="F425" s="195">
        <v>15886</v>
      </c>
    </row>
    <row r="426" spans="2:6" ht="14.5" x14ac:dyDescent="0.35">
      <c r="B426">
        <v>2175</v>
      </c>
      <c r="C426">
        <v>1</v>
      </c>
      <c r="D426">
        <v>421</v>
      </c>
      <c r="E426" t="s">
        <v>528</v>
      </c>
      <c r="F426" s="195">
        <v>57</v>
      </c>
    </row>
    <row r="427" spans="2:6" ht="14.5" x14ac:dyDescent="0.35">
      <c r="B427">
        <v>2175</v>
      </c>
      <c r="C427">
        <v>1</v>
      </c>
      <c r="D427">
        <v>422</v>
      </c>
      <c r="E427" t="s">
        <v>529</v>
      </c>
      <c r="F427" s="195">
        <v>3</v>
      </c>
    </row>
    <row r="428" spans="2:6" ht="14.5" x14ac:dyDescent="0.35">
      <c r="B428">
        <v>2175</v>
      </c>
      <c r="C428">
        <v>1</v>
      </c>
      <c r="D428">
        <v>423</v>
      </c>
      <c r="E428" t="s">
        <v>530</v>
      </c>
      <c r="F428" s="195">
        <v>29</v>
      </c>
    </row>
    <row r="429" spans="2:6" ht="14.5" x14ac:dyDescent="0.35">
      <c r="B429">
        <v>2175</v>
      </c>
      <c r="C429">
        <v>1</v>
      </c>
      <c r="D429">
        <v>424</v>
      </c>
      <c r="E429" t="s">
        <v>531</v>
      </c>
      <c r="F429" s="195">
        <v>22</v>
      </c>
    </row>
    <row r="430" spans="2:6" ht="14.5" x14ac:dyDescent="0.35">
      <c r="B430">
        <v>2175</v>
      </c>
      <c r="C430">
        <v>1</v>
      </c>
      <c r="D430">
        <v>425</v>
      </c>
      <c r="E430" t="s">
        <v>532</v>
      </c>
      <c r="F430" s="195">
        <v>26</v>
      </c>
    </row>
    <row r="431" spans="2:6" ht="14.5" x14ac:dyDescent="0.35">
      <c r="B431">
        <v>2175</v>
      </c>
      <c r="C431">
        <v>1</v>
      </c>
      <c r="D431">
        <v>426</v>
      </c>
      <c r="E431" t="s">
        <v>533</v>
      </c>
      <c r="F431" s="195">
        <v>85</v>
      </c>
    </row>
    <row r="432" spans="2:6" ht="14.5" x14ac:dyDescent="0.35">
      <c r="B432">
        <v>2175</v>
      </c>
      <c r="C432">
        <v>1</v>
      </c>
      <c r="D432">
        <v>427</v>
      </c>
      <c r="E432" t="s">
        <v>534</v>
      </c>
      <c r="F432" s="195">
        <v>22</v>
      </c>
    </row>
    <row r="433" spans="2:6" ht="14.5" x14ac:dyDescent="0.35">
      <c r="B433">
        <v>2175</v>
      </c>
      <c r="C433">
        <v>1</v>
      </c>
      <c r="D433">
        <v>428</v>
      </c>
      <c r="E433" t="s">
        <v>535</v>
      </c>
      <c r="F433" s="195">
        <v>1</v>
      </c>
    </row>
    <row r="434" spans="2:6" ht="14.5" x14ac:dyDescent="0.35">
      <c r="B434">
        <v>2175</v>
      </c>
      <c r="C434">
        <v>1</v>
      </c>
      <c r="D434">
        <v>429</v>
      </c>
      <c r="E434" t="s">
        <v>536</v>
      </c>
      <c r="F434" s="195">
        <v>75</v>
      </c>
    </row>
    <row r="435" spans="2:6" ht="14.5" x14ac:dyDescent="0.35">
      <c r="B435">
        <v>2175</v>
      </c>
      <c r="C435">
        <v>1</v>
      </c>
      <c r="D435">
        <v>430</v>
      </c>
      <c r="E435" t="s">
        <v>537</v>
      </c>
      <c r="F435" s="195">
        <v>44</v>
      </c>
    </row>
    <row r="436" spans="2:6" ht="14.5" x14ac:dyDescent="0.35">
      <c r="B436">
        <v>2175</v>
      </c>
      <c r="C436">
        <v>1</v>
      </c>
      <c r="D436">
        <v>431</v>
      </c>
      <c r="E436" t="s">
        <v>538</v>
      </c>
      <c r="F436" s="195">
        <v>16</v>
      </c>
    </row>
    <row r="437" spans="2:6" ht="14.5" x14ac:dyDescent="0.35">
      <c r="B437">
        <v>2175</v>
      </c>
      <c r="C437">
        <v>1</v>
      </c>
      <c r="D437">
        <v>432</v>
      </c>
      <c r="E437" t="s">
        <v>539</v>
      </c>
      <c r="F437" s="195">
        <v>1</v>
      </c>
    </row>
    <row r="438" spans="2:6" ht="14.5" x14ac:dyDescent="0.35">
      <c r="B438">
        <v>2175</v>
      </c>
      <c r="C438">
        <v>1</v>
      </c>
      <c r="D438">
        <v>433</v>
      </c>
      <c r="E438" t="s">
        <v>540</v>
      </c>
      <c r="F438" s="195">
        <v>1</v>
      </c>
    </row>
    <row r="439" spans="2:6" ht="14.5" x14ac:dyDescent="0.35">
      <c r="B439">
        <v>2175</v>
      </c>
      <c r="C439">
        <v>1</v>
      </c>
      <c r="D439">
        <v>434</v>
      </c>
      <c r="E439" t="s">
        <v>541</v>
      </c>
      <c r="F439" s="195">
        <v>1</v>
      </c>
    </row>
    <row r="440" spans="2:6" ht="14.5" x14ac:dyDescent="0.35">
      <c r="B440">
        <v>2175</v>
      </c>
      <c r="C440">
        <v>1</v>
      </c>
      <c r="D440">
        <v>435</v>
      </c>
      <c r="E440" t="s">
        <v>542</v>
      </c>
      <c r="F440" s="195">
        <v>383</v>
      </c>
    </row>
    <row r="441" spans="2:6" ht="14.5" x14ac:dyDescent="0.35">
      <c r="B441">
        <v>2175</v>
      </c>
      <c r="C441">
        <v>1</v>
      </c>
      <c r="D441">
        <v>436</v>
      </c>
      <c r="E441" t="s">
        <v>543</v>
      </c>
      <c r="F441" s="195">
        <v>3.85</v>
      </c>
    </row>
    <row r="442" spans="2:6" ht="14.5" x14ac:dyDescent="0.35">
      <c r="B442">
        <v>2175</v>
      </c>
      <c r="C442">
        <v>1</v>
      </c>
      <c r="D442">
        <v>437</v>
      </c>
      <c r="E442" t="s">
        <v>544</v>
      </c>
      <c r="F442" s="195">
        <v>1.3</v>
      </c>
    </row>
    <row r="443" spans="2:6" ht="14.5" x14ac:dyDescent="0.35">
      <c r="B443">
        <v>2175</v>
      </c>
      <c r="C443">
        <v>1</v>
      </c>
      <c r="D443">
        <v>438</v>
      </c>
      <c r="E443" t="s">
        <v>545</v>
      </c>
      <c r="F443" s="195">
        <v>1.82</v>
      </c>
    </row>
    <row r="444" spans="2:6" ht="14.5" x14ac:dyDescent="0.35">
      <c r="B444">
        <v>2175</v>
      </c>
      <c r="C444">
        <v>1</v>
      </c>
      <c r="D444">
        <v>439</v>
      </c>
      <c r="E444" t="s">
        <v>546</v>
      </c>
      <c r="F444" s="195">
        <v>0.71</v>
      </c>
    </row>
    <row r="445" spans="2:6" ht="14.5" x14ac:dyDescent="0.35">
      <c r="B445">
        <v>2175</v>
      </c>
      <c r="C445">
        <v>1</v>
      </c>
      <c r="D445">
        <v>440</v>
      </c>
      <c r="E445" t="s">
        <v>547</v>
      </c>
      <c r="F445" s="195">
        <v>2.89</v>
      </c>
    </row>
    <row r="446" spans="2:6" ht="14.5" x14ac:dyDescent="0.35">
      <c r="B446">
        <v>2175</v>
      </c>
      <c r="C446">
        <v>1</v>
      </c>
      <c r="D446">
        <v>441</v>
      </c>
      <c r="E446" t="s">
        <v>548</v>
      </c>
      <c r="F446" s="195">
        <v>4.38</v>
      </c>
    </row>
    <row r="447" spans="2:6" ht="14.5" x14ac:dyDescent="0.35">
      <c r="B447">
        <v>2175</v>
      </c>
      <c r="C447">
        <v>1</v>
      </c>
      <c r="D447">
        <v>442</v>
      </c>
      <c r="E447" t="s">
        <v>549</v>
      </c>
      <c r="F447" s="195">
        <v>1.99</v>
      </c>
    </row>
    <row r="448" spans="2:6" ht="14.5" x14ac:dyDescent="0.35">
      <c r="B448">
        <v>2175</v>
      </c>
      <c r="C448">
        <v>1</v>
      </c>
      <c r="D448">
        <v>443</v>
      </c>
      <c r="E448" t="s">
        <v>550</v>
      </c>
      <c r="F448" s="195">
        <v>1.27</v>
      </c>
    </row>
    <row r="449" spans="2:6" ht="14.5" x14ac:dyDescent="0.35">
      <c r="B449">
        <v>2175</v>
      </c>
      <c r="C449">
        <v>1</v>
      </c>
      <c r="D449">
        <v>444</v>
      </c>
      <c r="E449" t="s">
        <v>551</v>
      </c>
      <c r="F449" s="195">
        <v>3.17</v>
      </c>
    </row>
    <row r="450" spans="2:6" ht="14.5" x14ac:dyDescent="0.35">
      <c r="B450">
        <v>2175</v>
      </c>
      <c r="C450">
        <v>1</v>
      </c>
      <c r="D450">
        <v>445</v>
      </c>
      <c r="E450" t="s">
        <v>552</v>
      </c>
      <c r="F450" s="195">
        <v>3.61</v>
      </c>
    </row>
    <row r="451" spans="2:6" ht="14.5" x14ac:dyDescent="0.35">
      <c r="B451">
        <v>2175</v>
      </c>
      <c r="C451">
        <v>1</v>
      </c>
      <c r="D451">
        <v>446</v>
      </c>
      <c r="E451" t="s">
        <v>553</v>
      </c>
      <c r="F451" s="195">
        <v>1.02</v>
      </c>
    </row>
    <row r="452" spans="2:6" ht="14.5" x14ac:dyDescent="0.35">
      <c r="B452">
        <v>2175</v>
      </c>
      <c r="C452">
        <v>1</v>
      </c>
      <c r="D452">
        <v>447</v>
      </c>
      <c r="E452" t="s">
        <v>554</v>
      </c>
      <c r="F452" s="195">
        <v>1.01</v>
      </c>
    </row>
    <row r="453" spans="2:6" ht="14.5" x14ac:dyDescent="0.35">
      <c r="B453">
        <v>2175</v>
      </c>
      <c r="C453">
        <v>1</v>
      </c>
      <c r="D453">
        <v>448</v>
      </c>
      <c r="E453" t="s">
        <v>555</v>
      </c>
      <c r="F453" s="195">
        <v>0.85</v>
      </c>
    </row>
    <row r="454" spans="2:6" ht="14.5" x14ac:dyDescent="0.35">
      <c r="B454">
        <v>2175</v>
      </c>
      <c r="C454">
        <v>1</v>
      </c>
      <c r="D454">
        <v>449</v>
      </c>
      <c r="E454" t="s">
        <v>556</v>
      </c>
      <c r="F454" s="195">
        <v>1.39</v>
      </c>
    </row>
    <row r="455" spans="2:6" ht="14.5" x14ac:dyDescent="0.35">
      <c r="B455">
        <v>2175</v>
      </c>
      <c r="C455">
        <v>1</v>
      </c>
      <c r="D455">
        <v>450</v>
      </c>
      <c r="E455" t="s">
        <v>557</v>
      </c>
      <c r="F455" s="195">
        <v>2.41</v>
      </c>
    </row>
    <row r="456" spans="2:6" ht="14.5" x14ac:dyDescent="0.35">
      <c r="B456">
        <v>2175</v>
      </c>
      <c r="C456">
        <v>1</v>
      </c>
      <c r="D456">
        <v>451</v>
      </c>
      <c r="E456" t="s">
        <v>558</v>
      </c>
      <c r="F456" s="195">
        <v>18830</v>
      </c>
    </row>
    <row r="457" spans="2:6" ht="14.5" x14ac:dyDescent="0.35">
      <c r="B457">
        <v>2175</v>
      </c>
      <c r="C457">
        <v>1</v>
      </c>
      <c r="D457">
        <v>452</v>
      </c>
      <c r="E457" t="s">
        <v>559</v>
      </c>
      <c r="F457" s="195">
        <v>5544</v>
      </c>
    </row>
    <row r="458" spans="2:6" ht="14.5" x14ac:dyDescent="0.35">
      <c r="B458">
        <v>2175</v>
      </c>
      <c r="C458">
        <v>1</v>
      </c>
      <c r="D458">
        <v>453</v>
      </c>
      <c r="E458" t="s">
        <v>560</v>
      </c>
      <c r="F458" s="195">
        <v>17097</v>
      </c>
    </row>
    <row r="459" spans="2:6" ht="14.5" x14ac:dyDescent="0.35">
      <c r="B459">
        <v>2175</v>
      </c>
      <c r="C459">
        <v>1</v>
      </c>
      <c r="D459">
        <v>454</v>
      </c>
      <c r="E459" t="s">
        <v>561</v>
      </c>
      <c r="F459" s="195">
        <v>49068</v>
      </c>
    </row>
    <row r="460" spans="2:6" ht="14.5" x14ac:dyDescent="0.35">
      <c r="B460">
        <v>2175</v>
      </c>
      <c r="C460">
        <v>1</v>
      </c>
      <c r="D460">
        <v>455</v>
      </c>
      <c r="E460" t="s">
        <v>562</v>
      </c>
      <c r="F460" s="195">
        <v>12832</v>
      </c>
    </row>
    <row r="461" spans="2:6" ht="14.5" x14ac:dyDescent="0.35">
      <c r="B461">
        <v>2175</v>
      </c>
      <c r="C461">
        <v>1</v>
      </c>
      <c r="D461">
        <v>456</v>
      </c>
      <c r="E461" t="s">
        <v>563</v>
      </c>
      <c r="F461" s="195">
        <v>22790</v>
      </c>
    </row>
    <row r="462" spans="2:6" ht="14.5" x14ac:dyDescent="0.35">
      <c r="B462">
        <v>2175</v>
      </c>
      <c r="C462">
        <v>1</v>
      </c>
      <c r="D462">
        <v>457</v>
      </c>
      <c r="E462" t="s">
        <v>564</v>
      </c>
      <c r="F462" s="195">
        <v>21933</v>
      </c>
    </row>
    <row r="463" spans="2:6" ht="14.5" x14ac:dyDescent="0.35">
      <c r="B463">
        <v>2175</v>
      </c>
      <c r="C463">
        <v>1</v>
      </c>
      <c r="D463">
        <v>458</v>
      </c>
      <c r="E463" t="s">
        <v>565</v>
      </c>
      <c r="F463" s="195">
        <v>1135</v>
      </c>
    </row>
    <row r="464" spans="2:6" ht="14.5" x14ac:dyDescent="0.35">
      <c r="B464">
        <v>2175</v>
      </c>
      <c r="C464">
        <v>1</v>
      </c>
      <c r="D464">
        <v>459</v>
      </c>
      <c r="E464" t="s">
        <v>566</v>
      </c>
      <c r="F464" s="195">
        <v>31277</v>
      </c>
    </row>
    <row r="465" spans="2:6" ht="14.5" x14ac:dyDescent="0.35">
      <c r="B465">
        <v>2175</v>
      </c>
      <c r="C465">
        <v>1</v>
      </c>
      <c r="D465">
        <v>460</v>
      </c>
      <c r="E465" t="s">
        <v>567</v>
      </c>
      <c r="F465" s="195">
        <v>16504</v>
      </c>
    </row>
    <row r="466" spans="2:6" ht="14.5" x14ac:dyDescent="0.35">
      <c r="B466">
        <v>2175</v>
      </c>
      <c r="C466">
        <v>1</v>
      </c>
      <c r="D466">
        <v>461</v>
      </c>
      <c r="E466" t="s">
        <v>568</v>
      </c>
      <c r="F466" s="195">
        <v>13282</v>
      </c>
    </row>
    <row r="467" spans="2:6" ht="14.5" x14ac:dyDescent="0.35">
      <c r="B467">
        <v>2175</v>
      </c>
      <c r="C467">
        <v>1</v>
      </c>
      <c r="D467">
        <v>462</v>
      </c>
      <c r="E467" t="s">
        <v>569</v>
      </c>
      <c r="F467" s="195">
        <v>1200</v>
      </c>
    </row>
    <row r="468" spans="2:6" ht="14.5" x14ac:dyDescent="0.35">
      <c r="B468">
        <v>2175</v>
      </c>
      <c r="C468">
        <v>1</v>
      </c>
      <c r="D468">
        <v>463</v>
      </c>
      <c r="E468" t="s">
        <v>570</v>
      </c>
      <c r="F468" s="195">
        <v>8147</v>
      </c>
    </row>
    <row r="469" spans="2:6" ht="14.5" x14ac:dyDescent="0.35">
      <c r="B469">
        <v>2175</v>
      </c>
      <c r="C469">
        <v>1</v>
      </c>
      <c r="D469">
        <v>464</v>
      </c>
      <c r="E469" t="s">
        <v>571</v>
      </c>
      <c r="F469" s="195">
        <v>999</v>
      </c>
    </row>
    <row r="470" spans="2:6" ht="14.5" x14ac:dyDescent="0.35">
      <c r="B470">
        <v>2175</v>
      </c>
      <c r="C470">
        <v>1</v>
      </c>
      <c r="D470">
        <v>465</v>
      </c>
      <c r="E470" t="s">
        <v>572</v>
      </c>
      <c r="F470" s="195">
        <v>220638</v>
      </c>
    </row>
    <row r="471" spans="2:6" ht="14.5" x14ac:dyDescent="0.35">
      <c r="B471">
        <v>2175</v>
      </c>
      <c r="C471">
        <v>1</v>
      </c>
      <c r="D471">
        <v>466</v>
      </c>
      <c r="E471" t="s">
        <v>573</v>
      </c>
      <c r="F471" s="195">
        <v>570</v>
      </c>
    </row>
    <row r="472" spans="2:6" ht="14.5" x14ac:dyDescent="0.35">
      <c r="B472">
        <v>2175</v>
      </c>
      <c r="C472">
        <v>1</v>
      </c>
      <c r="D472">
        <v>467</v>
      </c>
      <c r="E472" t="s">
        <v>574</v>
      </c>
      <c r="F472" s="195">
        <v>106</v>
      </c>
    </row>
    <row r="473" spans="2:6" ht="14.5" x14ac:dyDescent="0.35">
      <c r="B473">
        <v>2175</v>
      </c>
      <c r="C473">
        <v>1</v>
      </c>
      <c r="D473">
        <v>468</v>
      </c>
      <c r="E473" t="s">
        <v>575</v>
      </c>
      <c r="F473" s="195">
        <v>526</v>
      </c>
    </row>
    <row r="474" spans="2:6" ht="14.5" x14ac:dyDescent="0.35">
      <c r="B474">
        <v>2175</v>
      </c>
      <c r="C474">
        <v>1</v>
      </c>
      <c r="D474">
        <v>469</v>
      </c>
      <c r="E474" t="s">
        <v>576</v>
      </c>
      <c r="F474" s="195">
        <v>1228</v>
      </c>
    </row>
    <row r="475" spans="2:6" ht="14.5" x14ac:dyDescent="0.35">
      <c r="B475">
        <v>2175</v>
      </c>
      <c r="C475">
        <v>1</v>
      </c>
      <c r="D475">
        <v>470</v>
      </c>
      <c r="E475" t="s">
        <v>577</v>
      </c>
      <c r="F475" s="195">
        <v>722</v>
      </c>
    </row>
    <row r="476" spans="2:6" ht="14.5" x14ac:dyDescent="0.35">
      <c r="B476">
        <v>2175</v>
      </c>
      <c r="C476">
        <v>1</v>
      </c>
      <c r="D476">
        <v>471</v>
      </c>
      <c r="E476" t="s">
        <v>578</v>
      </c>
      <c r="F476" s="195">
        <v>951</v>
      </c>
    </row>
    <row r="477" spans="2:6" ht="14.5" x14ac:dyDescent="0.35">
      <c r="B477">
        <v>2175</v>
      </c>
      <c r="C477">
        <v>1</v>
      </c>
      <c r="D477">
        <v>472</v>
      </c>
      <c r="E477" t="s">
        <v>579</v>
      </c>
      <c r="F477" s="195">
        <v>704</v>
      </c>
    </row>
    <row r="478" spans="2:6" ht="14.5" x14ac:dyDescent="0.35">
      <c r="B478">
        <v>2175</v>
      </c>
      <c r="C478">
        <v>1</v>
      </c>
      <c r="D478">
        <v>473</v>
      </c>
      <c r="E478" t="s">
        <v>580</v>
      </c>
      <c r="F478" s="195">
        <v>62</v>
      </c>
    </row>
    <row r="479" spans="2:6" ht="14.5" x14ac:dyDescent="0.35">
      <c r="B479">
        <v>2175</v>
      </c>
      <c r="C479">
        <v>1</v>
      </c>
      <c r="D479">
        <v>474</v>
      </c>
      <c r="E479" t="s">
        <v>581</v>
      </c>
      <c r="F479" s="195">
        <v>931</v>
      </c>
    </row>
    <row r="480" spans="2:6" ht="14.5" x14ac:dyDescent="0.35">
      <c r="B480">
        <v>2175</v>
      </c>
      <c r="C480">
        <v>1</v>
      </c>
      <c r="D480">
        <v>475</v>
      </c>
      <c r="E480" t="s">
        <v>582</v>
      </c>
      <c r="F480" s="195">
        <v>506</v>
      </c>
    </row>
    <row r="481" spans="2:6" ht="14.5" x14ac:dyDescent="0.35">
      <c r="B481">
        <v>2175</v>
      </c>
      <c r="C481">
        <v>1</v>
      </c>
      <c r="D481">
        <v>476</v>
      </c>
      <c r="E481" t="s">
        <v>583</v>
      </c>
      <c r="F481" s="195">
        <v>533</v>
      </c>
    </row>
    <row r="482" spans="2:6" ht="14.5" x14ac:dyDescent="0.35">
      <c r="B482">
        <v>2175</v>
      </c>
      <c r="C482">
        <v>1</v>
      </c>
      <c r="D482">
        <v>477</v>
      </c>
      <c r="E482" t="s">
        <v>584</v>
      </c>
      <c r="F482" s="195">
        <v>31</v>
      </c>
    </row>
    <row r="483" spans="2:6" ht="14.5" x14ac:dyDescent="0.35">
      <c r="B483">
        <v>2175</v>
      </c>
      <c r="C483">
        <v>1</v>
      </c>
      <c r="D483">
        <v>478</v>
      </c>
      <c r="E483" t="s">
        <v>585</v>
      </c>
      <c r="F483" s="195">
        <v>58</v>
      </c>
    </row>
    <row r="484" spans="2:6" ht="14.5" x14ac:dyDescent="0.35">
      <c r="B484">
        <v>2175</v>
      </c>
      <c r="C484">
        <v>1</v>
      </c>
      <c r="D484">
        <v>479</v>
      </c>
      <c r="E484" t="s">
        <v>586</v>
      </c>
      <c r="F484" s="195">
        <v>20</v>
      </c>
    </row>
    <row r="485" spans="2:6" ht="14.5" x14ac:dyDescent="0.35">
      <c r="B485">
        <v>2175</v>
      </c>
      <c r="C485">
        <v>1</v>
      </c>
      <c r="D485">
        <v>480</v>
      </c>
      <c r="E485" t="s">
        <v>587</v>
      </c>
      <c r="F485" s="195">
        <v>6948</v>
      </c>
    </row>
    <row r="486" spans="2:6" ht="14.5" x14ac:dyDescent="0.35">
      <c r="B486">
        <v>2175</v>
      </c>
      <c r="C486">
        <v>1</v>
      </c>
      <c r="D486">
        <v>481</v>
      </c>
      <c r="E486" t="s">
        <v>588</v>
      </c>
      <c r="F486" s="195">
        <v>3.03</v>
      </c>
    </row>
    <row r="487" spans="2:6" ht="14.5" x14ac:dyDescent="0.35">
      <c r="B487">
        <v>2175</v>
      </c>
      <c r="C487">
        <v>1</v>
      </c>
      <c r="D487">
        <v>482</v>
      </c>
      <c r="E487" t="s">
        <v>589</v>
      </c>
      <c r="F487" s="195">
        <v>1.91</v>
      </c>
    </row>
    <row r="488" spans="2:6" ht="14.5" x14ac:dyDescent="0.35">
      <c r="B488">
        <v>2175</v>
      </c>
      <c r="C488">
        <v>1</v>
      </c>
      <c r="D488">
        <v>483</v>
      </c>
      <c r="E488" t="s">
        <v>590</v>
      </c>
      <c r="F488" s="195">
        <v>3.08</v>
      </c>
    </row>
    <row r="489" spans="2:6" ht="14.5" x14ac:dyDescent="0.35">
      <c r="B489">
        <v>2175</v>
      </c>
      <c r="C489">
        <v>1</v>
      </c>
      <c r="D489">
        <v>484</v>
      </c>
      <c r="E489" t="s">
        <v>591</v>
      </c>
      <c r="F489" s="195">
        <v>2.5</v>
      </c>
    </row>
    <row r="490" spans="2:6" ht="14.5" x14ac:dyDescent="0.35">
      <c r="B490">
        <v>2175</v>
      </c>
      <c r="C490">
        <v>1</v>
      </c>
      <c r="D490">
        <v>485</v>
      </c>
      <c r="E490" t="s">
        <v>592</v>
      </c>
      <c r="F490" s="195">
        <v>5.63</v>
      </c>
    </row>
    <row r="491" spans="2:6" ht="14.5" x14ac:dyDescent="0.35">
      <c r="B491">
        <v>2175</v>
      </c>
      <c r="C491">
        <v>1</v>
      </c>
      <c r="D491">
        <v>486</v>
      </c>
      <c r="E491" t="s">
        <v>593</v>
      </c>
      <c r="F491" s="195">
        <v>4.17</v>
      </c>
    </row>
    <row r="492" spans="2:6" ht="14.5" x14ac:dyDescent="0.35">
      <c r="B492">
        <v>2175</v>
      </c>
      <c r="C492">
        <v>1</v>
      </c>
      <c r="D492">
        <v>487</v>
      </c>
      <c r="E492" t="s">
        <v>594</v>
      </c>
      <c r="F492" s="195">
        <v>3.21</v>
      </c>
    </row>
    <row r="493" spans="2:6" ht="14.5" x14ac:dyDescent="0.35">
      <c r="B493">
        <v>2175</v>
      </c>
      <c r="C493">
        <v>1</v>
      </c>
      <c r="D493">
        <v>488</v>
      </c>
      <c r="E493" t="s">
        <v>595</v>
      </c>
      <c r="F493" s="195">
        <v>5.46</v>
      </c>
    </row>
    <row r="494" spans="2:6" ht="14.5" x14ac:dyDescent="0.35">
      <c r="B494">
        <v>2175</v>
      </c>
      <c r="C494">
        <v>1</v>
      </c>
      <c r="D494">
        <v>489</v>
      </c>
      <c r="E494" t="s">
        <v>596</v>
      </c>
      <c r="F494" s="195">
        <v>2.98</v>
      </c>
    </row>
    <row r="495" spans="2:6" ht="14.5" x14ac:dyDescent="0.35">
      <c r="B495">
        <v>2175</v>
      </c>
      <c r="C495">
        <v>1</v>
      </c>
      <c r="D495">
        <v>490</v>
      </c>
      <c r="E495" t="s">
        <v>597</v>
      </c>
      <c r="F495" s="195">
        <v>3.07</v>
      </c>
    </row>
    <row r="496" spans="2:6" ht="14.5" x14ac:dyDescent="0.35">
      <c r="B496">
        <v>2175</v>
      </c>
      <c r="C496">
        <v>1</v>
      </c>
      <c r="D496">
        <v>491</v>
      </c>
      <c r="E496" t="s">
        <v>598</v>
      </c>
      <c r="F496" s="195">
        <v>4.01</v>
      </c>
    </row>
    <row r="497" spans="2:6" ht="14.5" x14ac:dyDescent="0.35">
      <c r="B497">
        <v>2175</v>
      </c>
      <c r="C497">
        <v>1</v>
      </c>
      <c r="D497">
        <v>492</v>
      </c>
      <c r="E497" t="s">
        <v>599</v>
      </c>
      <c r="F497" s="195">
        <v>2.58</v>
      </c>
    </row>
    <row r="498" spans="2:6" ht="14.5" x14ac:dyDescent="0.35">
      <c r="B498">
        <v>2175</v>
      </c>
      <c r="C498">
        <v>1</v>
      </c>
      <c r="D498">
        <v>493</v>
      </c>
      <c r="E498" t="s">
        <v>600</v>
      </c>
      <c r="F498" s="195">
        <v>0.71</v>
      </c>
    </row>
    <row r="499" spans="2:6" ht="14.5" x14ac:dyDescent="0.35">
      <c r="B499">
        <v>2175</v>
      </c>
      <c r="C499">
        <v>1</v>
      </c>
      <c r="D499">
        <v>494</v>
      </c>
      <c r="E499" t="s">
        <v>601</v>
      </c>
      <c r="F499" s="195">
        <v>2</v>
      </c>
    </row>
    <row r="500" spans="2:6" ht="14.5" x14ac:dyDescent="0.35">
      <c r="B500">
        <v>2175</v>
      </c>
      <c r="C500">
        <v>1</v>
      </c>
      <c r="D500">
        <v>495</v>
      </c>
      <c r="E500" t="s">
        <v>602</v>
      </c>
      <c r="F500" s="195">
        <v>3.15</v>
      </c>
    </row>
    <row r="501" spans="2:6" ht="14.5" x14ac:dyDescent="0.35">
      <c r="B501">
        <v>2175</v>
      </c>
      <c r="C501">
        <v>1</v>
      </c>
      <c r="D501">
        <v>496</v>
      </c>
      <c r="E501" t="s">
        <v>603</v>
      </c>
      <c r="F501" s="195">
        <v>155</v>
      </c>
    </row>
    <row r="502" spans="2:6" ht="14.5" x14ac:dyDescent="0.35">
      <c r="B502">
        <v>2175</v>
      </c>
      <c r="C502">
        <v>1</v>
      </c>
      <c r="D502">
        <v>497</v>
      </c>
      <c r="E502" t="s">
        <v>604</v>
      </c>
      <c r="F502" s="195">
        <v>126</v>
      </c>
    </row>
    <row r="503" spans="2:6" ht="14.5" x14ac:dyDescent="0.35">
      <c r="B503">
        <v>2175</v>
      </c>
      <c r="C503">
        <v>1</v>
      </c>
      <c r="D503">
        <v>498</v>
      </c>
      <c r="E503" t="s">
        <v>605</v>
      </c>
      <c r="F503" s="195">
        <v>115</v>
      </c>
    </row>
    <row r="504" spans="2:6" ht="14.5" x14ac:dyDescent="0.35">
      <c r="B504">
        <v>2175</v>
      </c>
      <c r="C504">
        <v>1</v>
      </c>
      <c r="D504">
        <v>499</v>
      </c>
      <c r="E504" t="s">
        <v>606</v>
      </c>
      <c r="F504" s="195">
        <v>302</v>
      </c>
    </row>
    <row r="505" spans="2:6" ht="14.5" x14ac:dyDescent="0.35">
      <c r="B505">
        <v>2175</v>
      </c>
      <c r="C505">
        <v>1</v>
      </c>
      <c r="D505">
        <v>500</v>
      </c>
      <c r="E505" t="s">
        <v>607</v>
      </c>
      <c r="F505" s="195">
        <v>288</v>
      </c>
    </row>
    <row r="506" spans="2:6" ht="14.5" x14ac:dyDescent="0.35">
      <c r="B506">
        <v>2175</v>
      </c>
      <c r="C506">
        <v>1</v>
      </c>
      <c r="D506">
        <v>501</v>
      </c>
      <c r="E506" t="s">
        <v>608</v>
      </c>
      <c r="F506" s="195">
        <v>243</v>
      </c>
    </row>
    <row r="507" spans="2:6" ht="14.5" x14ac:dyDescent="0.35">
      <c r="B507">
        <v>2175</v>
      </c>
      <c r="C507">
        <v>1</v>
      </c>
      <c r="D507">
        <v>502</v>
      </c>
      <c r="E507" t="s">
        <v>609</v>
      </c>
      <c r="F507" s="195">
        <v>250</v>
      </c>
    </row>
    <row r="508" spans="2:6" ht="14.5" x14ac:dyDescent="0.35">
      <c r="B508">
        <v>2175</v>
      </c>
      <c r="C508">
        <v>1</v>
      </c>
      <c r="D508">
        <v>503</v>
      </c>
      <c r="E508" t="s">
        <v>610</v>
      </c>
      <c r="F508" s="195">
        <v>65</v>
      </c>
    </row>
    <row r="509" spans="2:6" ht="14.5" x14ac:dyDescent="0.35">
      <c r="B509">
        <v>2175</v>
      </c>
      <c r="C509">
        <v>1</v>
      </c>
      <c r="D509">
        <v>504</v>
      </c>
      <c r="E509" t="s">
        <v>611</v>
      </c>
      <c r="F509" s="195">
        <v>107</v>
      </c>
    </row>
    <row r="510" spans="2:6" ht="14.5" x14ac:dyDescent="0.35">
      <c r="B510">
        <v>2175</v>
      </c>
      <c r="C510">
        <v>1</v>
      </c>
      <c r="D510">
        <v>505</v>
      </c>
      <c r="E510" t="s">
        <v>612</v>
      </c>
      <c r="F510" s="195">
        <v>154</v>
      </c>
    </row>
    <row r="511" spans="2:6" ht="14.5" x14ac:dyDescent="0.35">
      <c r="B511">
        <v>2175</v>
      </c>
      <c r="C511">
        <v>1</v>
      </c>
      <c r="D511">
        <v>506</v>
      </c>
      <c r="E511" t="s">
        <v>613</v>
      </c>
      <c r="F511" s="195">
        <v>118</v>
      </c>
    </row>
    <row r="512" spans="2:6" ht="14.5" x14ac:dyDescent="0.35">
      <c r="B512">
        <v>2175</v>
      </c>
      <c r="C512">
        <v>1</v>
      </c>
      <c r="D512">
        <v>507</v>
      </c>
      <c r="E512" t="s">
        <v>614</v>
      </c>
      <c r="F512" s="195">
        <v>35</v>
      </c>
    </row>
    <row r="513" spans="2:6" ht="14.5" x14ac:dyDescent="0.35">
      <c r="B513">
        <v>2175</v>
      </c>
      <c r="C513">
        <v>1</v>
      </c>
      <c r="D513">
        <v>508</v>
      </c>
      <c r="E513" t="s">
        <v>615</v>
      </c>
      <c r="F513" s="195">
        <v>56</v>
      </c>
    </row>
    <row r="514" spans="2:6" ht="14.5" x14ac:dyDescent="0.35">
      <c r="B514">
        <v>2175</v>
      </c>
      <c r="C514">
        <v>1</v>
      </c>
      <c r="D514">
        <v>509</v>
      </c>
      <c r="E514" t="s">
        <v>616</v>
      </c>
      <c r="F514" s="195">
        <v>63</v>
      </c>
    </row>
    <row r="515" spans="2:6" ht="14.5" x14ac:dyDescent="0.35">
      <c r="B515">
        <v>2175</v>
      </c>
      <c r="C515">
        <v>1</v>
      </c>
      <c r="D515">
        <v>510</v>
      </c>
      <c r="E515" t="s">
        <v>617</v>
      </c>
      <c r="F515" s="195">
        <v>302</v>
      </c>
    </row>
    <row r="516" spans="2:6" ht="14.5" x14ac:dyDescent="0.35">
      <c r="B516">
        <v>2175</v>
      </c>
      <c r="C516">
        <v>1</v>
      </c>
      <c r="D516">
        <v>511</v>
      </c>
      <c r="E516" t="s">
        <v>618</v>
      </c>
      <c r="F516" s="195">
        <v>4</v>
      </c>
    </row>
    <row r="517" spans="2:6" ht="14.5" x14ac:dyDescent="0.35">
      <c r="B517">
        <v>2175</v>
      </c>
      <c r="C517">
        <v>1</v>
      </c>
      <c r="D517">
        <v>512</v>
      </c>
      <c r="E517" t="s">
        <v>619</v>
      </c>
      <c r="F517" s="195">
        <v>11</v>
      </c>
    </row>
    <row r="518" spans="2:6" ht="14.5" x14ac:dyDescent="0.35">
      <c r="B518">
        <v>2175</v>
      </c>
      <c r="C518">
        <v>1</v>
      </c>
      <c r="D518">
        <v>513</v>
      </c>
      <c r="E518" t="s">
        <v>620</v>
      </c>
      <c r="F518" s="195">
        <v>6</v>
      </c>
    </row>
    <row r="519" spans="2:6" ht="14.5" x14ac:dyDescent="0.35">
      <c r="B519">
        <v>2175</v>
      </c>
      <c r="C519">
        <v>1</v>
      </c>
      <c r="D519">
        <v>514</v>
      </c>
      <c r="E519" t="s">
        <v>621</v>
      </c>
      <c r="F519" s="195">
        <v>32</v>
      </c>
    </row>
    <row r="520" spans="2:6" ht="14.5" x14ac:dyDescent="0.35">
      <c r="B520">
        <v>2175</v>
      </c>
      <c r="C520">
        <v>1</v>
      </c>
      <c r="D520">
        <v>515</v>
      </c>
      <c r="E520" t="s">
        <v>622</v>
      </c>
      <c r="F520" s="195">
        <v>14</v>
      </c>
    </row>
    <row r="521" spans="2:6" ht="14.5" x14ac:dyDescent="0.35">
      <c r="B521">
        <v>2175</v>
      </c>
      <c r="C521">
        <v>1</v>
      </c>
      <c r="D521">
        <v>516</v>
      </c>
      <c r="E521" t="s">
        <v>623</v>
      </c>
      <c r="F521" s="195">
        <v>9</v>
      </c>
    </row>
    <row r="522" spans="2:6" ht="14.5" x14ac:dyDescent="0.35">
      <c r="B522">
        <v>2175</v>
      </c>
      <c r="C522">
        <v>1</v>
      </c>
      <c r="D522">
        <v>517</v>
      </c>
      <c r="E522" t="s">
        <v>624</v>
      </c>
      <c r="F522" s="195">
        <v>13</v>
      </c>
    </row>
    <row r="523" spans="2:6" ht="14.5" x14ac:dyDescent="0.35">
      <c r="B523">
        <v>2175</v>
      </c>
      <c r="C523">
        <v>1</v>
      </c>
      <c r="D523">
        <v>518</v>
      </c>
      <c r="E523" t="s">
        <v>625</v>
      </c>
      <c r="F523" s="195">
        <v>10</v>
      </c>
    </row>
    <row r="524" spans="2:6" ht="14.5" x14ac:dyDescent="0.35">
      <c r="B524">
        <v>2175</v>
      </c>
      <c r="C524">
        <v>1</v>
      </c>
      <c r="D524">
        <v>519</v>
      </c>
      <c r="E524" t="s">
        <v>626</v>
      </c>
      <c r="F524" s="195">
        <v>9</v>
      </c>
    </row>
    <row r="525" spans="2:6" ht="14.5" x14ac:dyDescent="0.35">
      <c r="B525">
        <v>2175</v>
      </c>
      <c r="C525">
        <v>1</v>
      </c>
      <c r="D525">
        <v>520</v>
      </c>
      <c r="E525" t="s">
        <v>627</v>
      </c>
      <c r="F525" s="195">
        <v>16</v>
      </c>
    </row>
    <row r="526" spans="2:6" ht="14.5" x14ac:dyDescent="0.35">
      <c r="B526">
        <v>2175</v>
      </c>
      <c r="C526">
        <v>1</v>
      </c>
      <c r="D526">
        <v>521</v>
      </c>
      <c r="E526" t="s">
        <v>628</v>
      </c>
      <c r="F526" s="195">
        <v>21</v>
      </c>
    </row>
    <row r="527" spans="2:6" ht="14.5" x14ac:dyDescent="0.35">
      <c r="B527">
        <v>2175</v>
      </c>
      <c r="C527">
        <v>1</v>
      </c>
      <c r="D527">
        <v>522</v>
      </c>
      <c r="E527" t="s">
        <v>629</v>
      </c>
      <c r="F527" s="195">
        <v>8</v>
      </c>
    </row>
    <row r="528" spans="2:6" ht="14.5" x14ac:dyDescent="0.35">
      <c r="B528">
        <v>2175</v>
      </c>
      <c r="C528">
        <v>1</v>
      </c>
      <c r="D528">
        <v>523</v>
      </c>
      <c r="E528" t="s">
        <v>630</v>
      </c>
      <c r="F528" s="195">
        <v>7</v>
      </c>
    </row>
    <row r="529" spans="2:6" ht="14.5" x14ac:dyDescent="0.35">
      <c r="B529">
        <v>2175</v>
      </c>
      <c r="C529">
        <v>1</v>
      </c>
      <c r="D529">
        <v>524</v>
      </c>
      <c r="E529" t="s">
        <v>631</v>
      </c>
      <c r="F529" s="195">
        <v>13</v>
      </c>
    </row>
    <row r="530" spans="2:6" ht="14.5" x14ac:dyDescent="0.35">
      <c r="B530">
        <v>2175</v>
      </c>
      <c r="C530">
        <v>1</v>
      </c>
      <c r="D530">
        <v>525</v>
      </c>
      <c r="E530" t="s">
        <v>632</v>
      </c>
      <c r="F530" s="195">
        <v>15</v>
      </c>
    </row>
    <row r="531" spans="2:6" ht="14.5" x14ac:dyDescent="0.35">
      <c r="B531">
        <v>2175</v>
      </c>
      <c r="C531">
        <v>1</v>
      </c>
      <c r="D531">
        <v>526</v>
      </c>
      <c r="E531" t="s">
        <v>633</v>
      </c>
      <c r="F531" s="195">
        <v>3</v>
      </c>
    </row>
    <row r="532" spans="2:6" ht="14.5" x14ac:dyDescent="0.35">
      <c r="B532">
        <v>2175</v>
      </c>
      <c r="C532">
        <v>1</v>
      </c>
      <c r="D532">
        <v>527</v>
      </c>
      <c r="E532" t="s">
        <v>634</v>
      </c>
      <c r="F532" s="195">
        <v>8</v>
      </c>
    </row>
    <row r="533" spans="2:6" ht="14.5" x14ac:dyDescent="0.35">
      <c r="B533">
        <v>2175</v>
      </c>
      <c r="C533">
        <v>1</v>
      </c>
      <c r="D533">
        <v>528</v>
      </c>
      <c r="E533" t="s">
        <v>635</v>
      </c>
      <c r="F533" s="195">
        <v>6</v>
      </c>
    </row>
    <row r="534" spans="2:6" ht="14.5" x14ac:dyDescent="0.35">
      <c r="B534">
        <v>2175</v>
      </c>
      <c r="C534">
        <v>1</v>
      </c>
      <c r="D534">
        <v>529</v>
      </c>
      <c r="E534" t="s">
        <v>636</v>
      </c>
      <c r="F534" s="195">
        <v>35</v>
      </c>
    </row>
    <row r="535" spans="2:6" ht="14.5" x14ac:dyDescent="0.35">
      <c r="B535">
        <v>2175</v>
      </c>
      <c r="C535">
        <v>1</v>
      </c>
      <c r="D535">
        <v>530</v>
      </c>
      <c r="E535" t="s">
        <v>637</v>
      </c>
      <c r="F535" s="195">
        <v>15</v>
      </c>
    </row>
    <row r="536" spans="2:6" ht="14.5" x14ac:dyDescent="0.35">
      <c r="B536">
        <v>2175</v>
      </c>
      <c r="C536">
        <v>1</v>
      </c>
      <c r="D536">
        <v>531</v>
      </c>
      <c r="E536" t="s">
        <v>638</v>
      </c>
      <c r="F536" s="195">
        <v>5</v>
      </c>
    </row>
    <row r="537" spans="2:6" ht="14.5" x14ac:dyDescent="0.35">
      <c r="B537">
        <v>2175</v>
      </c>
      <c r="C537">
        <v>1</v>
      </c>
      <c r="D537">
        <v>532</v>
      </c>
      <c r="E537" t="s">
        <v>639</v>
      </c>
      <c r="F537" s="195">
        <v>13</v>
      </c>
    </row>
    <row r="538" spans="2:6" ht="14.5" x14ac:dyDescent="0.35">
      <c r="B538">
        <v>2175</v>
      </c>
      <c r="C538">
        <v>1</v>
      </c>
      <c r="D538">
        <v>533</v>
      </c>
      <c r="E538" t="s">
        <v>640</v>
      </c>
      <c r="F538" s="195">
        <v>8</v>
      </c>
    </row>
    <row r="539" spans="2:6" ht="14.5" x14ac:dyDescent="0.35">
      <c r="B539">
        <v>2175</v>
      </c>
      <c r="C539">
        <v>1</v>
      </c>
      <c r="D539">
        <v>534</v>
      </c>
      <c r="E539" t="s">
        <v>641</v>
      </c>
      <c r="F539" s="195">
        <v>5</v>
      </c>
    </row>
    <row r="540" spans="2:6" ht="14.5" x14ac:dyDescent="0.35">
      <c r="B540">
        <v>2175</v>
      </c>
      <c r="C540">
        <v>1</v>
      </c>
      <c r="D540">
        <v>535</v>
      </c>
      <c r="E540" t="s">
        <v>642</v>
      </c>
      <c r="F540" s="195">
        <v>16</v>
      </c>
    </row>
    <row r="541" spans="2:6" ht="14.5" x14ac:dyDescent="0.35">
      <c r="B541">
        <v>2175</v>
      </c>
      <c r="C541">
        <v>1</v>
      </c>
      <c r="D541">
        <v>536</v>
      </c>
      <c r="E541" t="s">
        <v>643</v>
      </c>
      <c r="F541" s="195">
        <v>14</v>
      </c>
    </row>
    <row r="542" spans="2:6" ht="14.5" x14ac:dyDescent="0.35">
      <c r="B542">
        <v>2175</v>
      </c>
      <c r="C542">
        <v>1</v>
      </c>
      <c r="D542">
        <v>537</v>
      </c>
      <c r="E542" t="s">
        <v>644</v>
      </c>
      <c r="F542" s="195">
        <v>7</v>
      </c>
    </row>
    <row r="543" spans="2:6" ht="14.5" x14ac:dyDescent="0.35">
      <c r="B543">
        <v>2175</v>
      </c>
      <c r="C543">
        <v>1</v>
      </c>
      <c r="D543">
        <v>538</v>
      </c>
      <c r="E543" t="s">
        <v>645</v>
      </c>
      <c r="F543" s="195">
        <v>7</v>
      </c>
    </row>
    <row r="544" spans="2:6" ht="14.5" x14ac:dyDescent="0.35">
      <c r="B544">
        <v>2175</v>
      </c>
      <c r="C544">
        <v>1</v>
      </c>
      <c r="D544">
        <v>539</v>
      </c>
      <c r="E544" t="s">
        <v>646</v>
      </c>
      <c r="F544" s="195">
        <v>12</v>
      </c>
    </row>
    <row r="545" spans="2:6" ht="14.5" x14ac:dyDescent="0.35">
      <c r="B545">
        <v>2175</v>
      </c>
      <c r="C545">
        <v>1</v>
      </c>
      <c r="D545">
        <v>540</v>
      </c>
      <c r="E545" t="s">
        <v>647</v>
      </c>
      <c r="F545" s="195">
        <v>7</v>
      </c>
    </row>
    <row r="546" spans="2:6" ht="14.5" x14ac:dyDescent="0.35">
      <c r="B546">
        <v>2175</v>
      </c>
      <c r="C546">
        <v>1</v>
      </c>
      <c r="D546">
        <v>541</v>
      </c>
      <c r="E546" t="s">
        <v>648</v>
      </c>
      <c r="F546" s="195">
        <v>18278</v>
      </c>
    </row>
    <row r="547" spans="2:6" ht="14.5" x14ac:dyDescent="0.35">
      <c r="B547">
        <v>2175</v>
      </c>
      <c r="C547">
        <v>1</v>
      </c>
      <c r="D547">
        <v>542</v>
      </c>
      <c r="E547" t="s">
        <v>649</v>
      </c>
      <c r="F547" s="195">
        <v>5403</v>
      </c>
    </row>
    <row r="548" spans="2:6" ht="14.5" x14ac:dyDescent="0.35">
      <c r="B548">
        <v>2175</v>
      </c>
      <c r="C548">
        <v>1</v>
      </c>
      <c r="D548">
        <v>543</v>
      </c>
      <c r="E548" t="s">
        <v>650</v>
      </c>
      <c r="F548" s="195">
        <v>16468</v>
      </c>
    </row>
    <row r="549" spans="2:6" ht="14.5" x14ac:dyDescent="0.35">
      <c r="B549">
        <v>2175</v>
      </c>
      <c r="C549">
        <v>1</v>
      </c>
      <c r="D549">
        <v>544</v>
      </c>
      <c r="E549" t="s">
        <v>651</v>
      </c>
      <c r="F549" s="195">
        <v>47149</v>
      </c>
    </row>
    <row r="550" spans="2:6" ht="14.5" x14ac:dyDescent="0.35">
      <c r="B550">
        <v>2175</v>
      </c>
      <c r="C550">
        <v>1</v>
      </c>
      <c r="D550">
        <v>545</v>
      </c>
      <c r="E550" t="s">
        <v>652</v>
      </c>
      <c r="F550" s="195">
        <v>11907</v>
      </c>
    </row>
    <row r="551" spans="2:6" ht="14.5" x14ac:dyDescent="0.35">
      <c r="B551">
        <v>2175</v>
      </c>
      <c r="C551">
        <v>1</v>
      </c>
      <c r="D551">
        <v>546</v>
      </c>
      <c r="E551" t="s">
        <v>653</v>
      </c>
      <c r="F551" s="195">
        <v>21820</v>
      </c>
    </row>
    <row r="552" spans="2:6" ht="14.5" x14ac:dyDescent="0.35">
      <c r="B552">
        <v>2175</v>
      </c>
      <c r="C552">
        <v>1</v>
      </c>
      <c r="D552">
        <v>547</v>
      </c>
      <c r="E552" t="s">
        <v>654</v>
      </c>
      <c r="F552" s="195">
        <v>20618</v>
      </c>
    </row>
    <row r="553" spans="2:6" ht="14.5" x14ac:dyDescent="0.35">
      <c r="B553">
        <v>2175</v>
      </c>
      <c r="C553">
        <v>1</v>
      </c>
      <c r="D553">
        <v>548</v>
      </c>
      <c r="E553" t="s">
        <v>655</v>
      </c>
      <c r="F553" s="195">
        <v>1066</v>
      </c>
    </row>
    <row r="554" spans="2:6" ht="14.5" x14ac:dyDescent="0.35">
      <c r="B554">
        <v>2175</v>
      </c>
      <c r="C554">
        <v>1</v>
      </c>
      <c r="D554">
        <v>549</v>
      </c>
      <c r="E554" t="s">
        <v>656</v>
      </c>
      <c r="F554" s="195">
        <v>30374</v>
      </c>
    </row>
    <row r="555" spans="2:6" ht="14.5" x14ac:dyDescent="0.35">
      <c r="B555">
        <v>2175</v>
      </c>
      <c r="C555">
        <v>1</v>
      </c>
      <c r="D555">
        <v>550</v>
      </c>
      <c r="E555" t="s">
        <v>657</v>
      </c>
      <c r="F555" s="195">
        <v>15787</v>
      </c>
    </row>
    <row r="556" spans="2:6" ht="14.5" x14ac:dyDescent="0.35">
      <c r="B556">
        <v>2175</v>
      </c>
      <c r="C556">
        <v>1</v>
      </c>
      <c r="D556">
        <v>551</v>
      </c>
      <c r="E556" t="s">
        <v>658</v>
      </c>
      <c r="F556" s="195">
        <v>12172</v>
      </c>
    </row>
    <row r="557" spans="2:6" ht="14.5" x14ac:dyDescent="0.35">
      <c r="B557">
        <v>2175</v>
      </c>
      <c r="C557">
        <v>1</v>
      </c>
      <c r="D557">
        <v>552</v>
      </c>
      <c r="E557" t="s">
        <v>659</v>
      </c>
      <c r="F557" s="195">
        <v>1160</v>
      </c>
    </row>
    <row r="558" spans="2:6" ht="14.5" x14ac:dyDescent="0.35">
      <c r="B558">
        <v>2175</v>
      </c>
      <c r="C558">
        <v>1</v>
      </c>
      <c r="D558">
        <v>553</v>
      </c>
      <c r="E558" t="s">
        <v>660</v>
      </c>
      <c r="F558" s="195">
        <v>8072</v>
      </c>
    </row>
    <row r="559" spans="2:6" ht="14.5" x14ac:dyDescent="0.35">
      <c r="B559">
        <v>2175</v>
      </c>
      <c r="C559">
        <v>1</v>
      </c>
      <c r="D559">
        <v>554</v>
      </c>
      <c r="E559" t="s">
        <v>661</v>
      </c>
      <c r="F559" s="195">
        <v>961</v>
      </c>
    </row>
    <row r="560" spans="2:6" ht="14.5" x14ac:dyDescent="0.35">
      <c r="B560">
        <v>2175</v>
      </c>
      <c r="C560">
        <v>1</v>
      </c>
      <c r="D560">
        <v>555</v>
      </c>
      <c r="E560" t="s">
        <v>662</v>
      </c>
      <c r="F560" s="195">
        <v>211235</v>
      </c>
    </row>
    <row r="561" spans="2:6" ht="14.5" x14ac:dyDescent="0.35">
      <c r="B561">
        <v>2175</v>
      </c>
      <c r="C561">
        <v>1</v>
      </c>
      <c r="D561">
        <v>556</v>
      </c>
      <c r="E561" t="s">
        <v>663</v>
      </c>
      <c r="F561" s="195">
        <v>18830</v>
      </c>
    </row>
    <row r="562" spans="2:6" ht="14.5" x14ac:dyDescent="0.35">
      <c r="B562">
        <v>2175</v>
      </c>
      <c r="C562">
        <v>1</v>
      </c>
      <c r="D562">
        <v>557</v>
      </c>
      <c r="E562" t="s">
        <v>664</v>
      </c>
      <c r="F562" s="195">
        <v>5544</v>
      </c>
    </row>
    <row r="563" spans="2:6" ht="14.5" x14ac:dyDescent="0.35">
      <c r="B563">
        <v>2175</v>
      </c>
      <c r="C563">
        <v>1</v>
      </c>
      <c r="D563">
        <v>558</v>
      </c>
      <c r="E563" t="s">
        <v>665</v>
      </c>
      <c r="F563" s="195">
        <v>17097</v>
      </c>
    </row>
    <row r="564" spans="2:6" ht="14.5" x14ac:dyDescent="0.35">
      <c r="B564">
        <v>2175</v>
      </c>
      <c r="C564">
        <v>1</v>
      </c>
      <c r="D564">
        <v>559</v>
      </c>
      <c r="E564" t="s">
        <v>666</v>
      </c>
      <c r="F564" s="195">
        <v>49068</v>
      </c>
    </row>
    <row r="565" spans="2:6" ht="14.5" x14ac:dyDescent="0.35">
      <c r="B565">
        <v>2175</v>
      </c>
      <c r="C565">
        <v>1</v>
      </c>
      <c r="D565">
        <v>560</v>
      </c>
      <c r="E565" t="s">
        <v>667</v>
      </c>
      <c r="F565" s="195">
        <v>12832</v>
      </c>
    </row>
    <row r="566" spans="2:6" ht="14.5" x14ac:dyDescent="0.35">
      <c r="B566">
        <v>2175</v>
      </c>
      <c r="C566">
        <v>1</v>
      </c>
      <c r="D566">
        <v>561</v>
      </c>
      <c r="E566" t="s">
        <v>668</v>
      </c>
      <c r="F566" s="195">
        <v>22790</v>
      </c>
    </row>
    <row r="567" spans="2:6" ht="14.5" x14ac:dyDescent="0.35">
      <c r="B567">
        <v>2175</v>
      </c>
      <c r="C567">
        <v>1</v>
      </c>
      <c r="D567">
        <v>562</v>
      </c>
      <c r="E567" t="s">
        <v>669</v>
      </c>
      <c r="F567" s="195">
        <v>21933</v>
      </c>
    </row>
    <row r="568" spans="2:6" ht="14.5" x14ac:dyDescent="0.35">
      <c r="B568">
        <v>2175</v>
      </c>
      <c r="C568">
        <v>1</v>
      </c>
      <c r="D568">
        <v>563</v>
      </c>
      <c r="E568" t="s">
        <v>670</v>
      </c>
      <c r="F568" s="195">
        <v>1135</v>
      </c>
    </row>
    <row r="569" spans="2:6" ht="14.5" x14ac:dyDescent="0.35">
      <c r="B569">
        <v>2175</v>
      </c>
      <c r="C569">
        <v>1</v>
      </c>
      <c r="D569">
        <v>564</v>
      </c>
      <c r="E569" t="s">
        <v>671</v>
      </c>
      <c r="F569" s="195">
        <v>31277</v>
      </c>
    </row>
    <row r="570" spans="2:6" ht="14.5" x14ac:dyDescent="0.35">
      <c r="B570">
        <v>2175</v>
      </c>
      <c r="C570">
        <v>1</v>
      </c>
      <c r="D570">
        <v>565</v>
      </c>
      <c r="E570" t="s">
        <v>672</v>
      </c>
      <c r="F570" s="195">
        <v>16504</v>
      </c>
    </row>
    <row r="571" spans="2:6" ht="14.5" x14ac:dyDescent="0.35">
      <c r="B571">
        <v>2175</v>
      </c>
      <c r="C571">
        <v>1</v>
      </c>
      <c r="D571">
        <v>566</v>
      </c>
      <c r="E571" t="s">
        <v>673</v>
      </c>
      <c r="F571" s="195">
        <v>13282</v>
      </c>
    </row>
    <row r="572" spans="2:6" ht="14.5" x14ac:dyDescent="0.35">
      <c r="B572">
        <v>2175</v>
      </c>
      <c r="C572">
        <v>1</v>
      </c>
      <c r="D572">
        <v>567</v>
      </c>
      <c r="E572" t="s">
        <v>674</v>
      </c>
      <c r="F572" s="195">
        <v>1200</v>
      </c>
    </row>
    <row r="573" spans="2:6" ht="14.5" x14ac:dyDescent="0.35">
      <c r="B573">
        <v>2175</v>
      </c>
      <c r="C573">
        <v>1</v>
      </c>
      <c r="D573">
        <v>568</v>
      </c>
      <c r="E573" t="s">
        <v>675</v>
      </c>
      <c r="F573" s="195">
        <v>8147</v>
      </c>
    </row>
    <row r="574" spans="2:6" ht="14.5" x14ac:dyDescent="0.35">
      <c r="B574">
        <v>2175</v>
      </c>
      <c r="C574">
        <v>1</v>
      </c>
      <c r="D574">
        <v>569</v>
      </c>
      <c r="E574" t="s">
        <v>676</v>
      </c>
      <c r="F574" s="195">
        <v>999</v>
      </c>
    </row>
    <row r="575" spans="2:6" ht="14.5" x14ac:dyDescent="0.35">
      <c r="B575">
        <v>2175</v>
      </c>
      <c r="C575">
        <v>1</v>
      </c>
      <c r="D575">
        <v>570</v>
      </c>
      <c r="E575" t="s">
        <v>677</v>
      </c>
      <c r="F575" s="195">
        <v>220638</v>
      </c>
    </row>
    <row r="576" spans="2:6" ht="14.5" x14ac:dyDescent="0.35">
      <c r="B576">
        <v>2175</v>
      </c>
      <c r="C576">
        <v>1</v>
      </c>
      <c r="D576">
        <v>571</v>
      </c>
      <c r="E576" t="s">
        <v>678</v>
      </c>
      <c r="F576" s="195">
        <v>18236</v>
      </c>
    </row>
    <row r="577" spans="2:6" ht="14.5" x14ac:dyDescent="0.35">
      <c r="B577">
        <v>2175</v>
      </c>
      <c r="C577">
        <v>1</v>
      </c>
      <c r="D577">
        <v>572</v>
      </c>
      <c r="E577" t="s">
        <v>679</v>
      </c>
      <c r="F577" s="195">
        <v>4025</v>
      </c>
    </row>
    <row r="578" spans="2:6" ht="14.5" x14ac:dyDescent="0.35">
      <c r="B578">
        <v>2175</v>
      </c>
      <c r="C578">
        <v>1</v>
      </c>
      <c r="D578">
        <v>573</v>
      </c>
      <c r="E578" t="s">
        <v>680</v>
      </c>
      <c r="F578" s="195">
        <v>16170</v>
      </c>
    </row>
    <row r="579" spans="2:6" ht="14.5" x14ac:dyDescent="0.35">
      <c r="B579">
        <v>2175</v>
      </c>
      <c r="C579">
        <v>1</v>
      </c>
      <c r="D579">
        <v>574</v>
      </c>
      <c r="E579" t="s">
        <v>681</v>
      </c>
      <c r="F579" s="195">
        <v>20809</v>
      </c>
    </row>
    <row r="580" spans="2:6" ht="14.5" x14ac:dyDescent="0.35">
      <c r="B580">
        <v>2175</v>
      </c>
      <c r="C580">
        <v>1</v>
      </c>
      <c r="D580">
        <v>575</v>
      </c>
      <c r="E580" t="s">
        <v>682</v>
      </c>
      <c r="F580" s="195">
        <v>8157</v>
      </c>
    </row>
    <row r="581" spans="2:6" ht="14.5" x14ac:dyDescent="0.35">
      <c r="B581">
        <v>2175</v>
      </c>
      <c r="C581">
        <v>1</v>
      </c>
      <c r="D581">
        <v>576</v>
      </c>
      <c r="E581" t="s">
        <v>683</v>
      </c>
      <c r="F581" s="195">
        <v>18211</v>
      </c>
    </row>
    <row r="582" spans="2:6" ht="14.5" x14ac:dyDescent="0.35">
      <c r="B582">
        <v>2175</v>
      </c>
      <c r="C582">
        <v>1</v>
      </c>
      <c r="D582">
        <v>577</v>
      </c>
      <c r="E582" t="s">
        <v>684</v>
      </c>
      <c r="F582" s="195">
        <v>14684</v>
      </c>
    </row>
    <row r="583" spans="2:6" ht="14.5" x14ac:dyDescent="0.35">
      <c r="B583">
        <v>2175</v>
      </c>
      <c r="C583">
        <v>1</v>
      </c>
      <c r="D583">
        <v>578</v>
      </c>
      <c r="E583" t="s">
        <v>685</v>
      </c>
      <c r="F583" s="195">
        <v>937</v>
      </c>
    </row>
    <row r="584" spans="2:6" ht="14.5" x14ac:dyDescent="0.35">
      <c r="B584">
        <v>2175</v>
      </c>
      <c r="C584">
        <v>1</v>
      </c>
      <c r="D584">
        <v>579</v>
      </c>
      <c r="E584" t="s">
        <v>686</v>
      </c>
      <c r="F584" s="195">
        <v>24094</v>
      </c>
    </row>
    <row r="585" spans="2:6" ht="14.5" x14ac:dyDescent="0.35">
      <c r="B585">
        <v>2175</v>
      </c>
      <c r="C585">
        <v>1</v>
      </c>
      <c r="D585">
        <v>580</v>
      </c>
      <c r="E585" t="s">
        <v>687</v>
      </c>
      <c r="F585" s="195">
        <v>9987</v>
      </c>
    </row>
    <row r="586" spans="2:6" ht="14.5" x14ac:dyDescent="0.35">
      <c r="B586">
        <v>2175</v>
      </c>
      <c r="C586">
        <v>1</v>
      </c>
      <c r="D586">
        <v>581</v>
      </c>
      <c r="E586" t="s">
        <v>688</v>
      </c>
      <c r="F586" s="195">
        <v>6562</v>
      </c>
    </row>
    <row r="587" spans="2:6" ht="14.5" x14ac:dyDescent="0.35">
      <c r="B587">
        <v>2175</v>
      </c>
      <c r="C587">
        <v>1</v>
      </c>
      <c r="D587">
        <v>582</v>
      </c>
      <c r="E587" t="s">
        <v>689</v>
      </c>
      <c r="F587" s="195">
        <v>1088</v>
      </c>
    </row>
    <row r="588" spans="2:6" ht="14.5" x14ac:dyDescent="0.35">
      <c r="B588">
        <v>2175</v>
      </c>
      <c r="C588">
        <v>1</v>
      </c>
      <c r="D588">
        <v>583</v>
      </c>
      <c r="E588" t="s">
        <v>690</v>
      </c>
      <c r="F588" s="195">
        <v>8027</v>
      </c>
    </row>
    <row r="589" spans="2:6" ht="14.5" x14ac:dyDescent="0.35">
      <c r="B589">
        <v>2175</v>
      </c>
      <c r="C589">
        <v>1</v>
      </c>
      <c r="D589">
        <v>584</v>
      </c>
      <c r="E589" t="s">
        <v>691</v>
      </c>
      <c r="F589" s="195">
        <v>669</v>
      </c>
    </row>
    <row r="590" spans="2:6" ht="14.5" x14ac:dyDescent="0.35">
      <c r="B590">
        <v>2175</v>
      </c>
      <c r="C590">
        <v>1</v>
      </c>
      <c r="D590">
        <v>585</v>
      </c>
      <c r="E590" t="s">
        <v>692</v>
      </c>
      <c r="F590" s="195">
        <v>151656</v>
      </c>
    </row>
    <row r="591" spans="2:6" ht="14.5" x14ac:dyDescent="0.35">
      <c r="B591">
        <v>2175</v>
      </c>
      <c r="C591">
        <v>1</v>
      </c>
      <c r="D591">
        <v>586</v>
      </c>
      <c r="E591" t="s">
        <v>693</v>
      </c>
      <c r="F591" s="195">
        <v>76</v>
      </c>
    </row>
    <row r="592" spans="2:6" ht="14.5" x14ac:dyDescent="0.35">
      <c r="B592">
        <v>2175</v>
      </c>
      <c r="C592">
        <v>1</v>
      </c>
      <c r="D592">
        <v>587</v>
      </c>
      <c r="E592" t="s">
        <v>694</v>
      </c>
      <c r="F592" s="195">
        <v>1378</v>
      </c>
    </row>
    <row r="593" spans="2:6" ht="14.5" x14ac:dyDescent="0.35">
      <c r="B593">
        <v>2175</v>
      </c>
      <c r="C593">
        <v>1</v>
      </c>
      <c r="D593">
        <v>588</v>
      </c>
      <c r="E593" t="s">
        <v>695</v>
      </c>
      <c r="F593" s="195">
        <v>298</v>
      </c>
    </row>
    <row r="594" spans="2:6" ht="14.5" x14ac:dyDescent="0.35">
      <c r="B594">
        <v>2175</v>
      </c>
      <c r="C594">
        <v>1</v>
      </c>
      <c r="D594">
        <v>589</v>
      </c>
      <c r="E594" t="s">
        <v>696</v>
      </c>
      <c r="F594" s="195">
        <v>26340</v>
      </c>
    </row>
    <row r="595" spans="2:6" ht="14.5" x14ac:dyDescent="0.35">
      <c r="B595">
        <v>2175</v>
      </c>
      <c r="C595">
        <v>1</v>
      </c>
      <c r="D595">
        <v>590</v>
      </c>
      <c r="E595" t="s">
        <v>697</v>
      </c>
      <c r="F595" s="195">
        <v>3771</v>
      </c>
    </row>
    <row r="596" spans="2:6" ht="14.5" x14ac:dyDescent="0.35">
      <c r="B596">
        <v>2175</v>
      </c>
      <c r="C596">
        <v>1</v>
      </c>
      <c r="D596">
        <v>591</v>
      </c>
      <c r="E596" t="s">
        <v>698</v>
      </c>
      <c r="F596" s="195">
        <v>3609</v>
      </c>
    </row>
    <row r="597" spans="2:6" ht="14.5" x14ac:dyDescent="0.35">
      <c r="B597">
        <v>2175</v>
      </c>
      <c r="C597">
        <v>1</v>
      </c>
      <c r="D597">
        <v>592</v>
      </c>
      <c r="E597" t="s">
        <v>699</v>
      </c>
      <c r="F597" s="195">
        <v>5934</v>
      </c>
    </row>
    <row r="598" spans="2:6" ht="14.5" x14ac:dyDescent="0.35">
      <c r="B598">
        <v>2175</v>
      </c>
      <c r="C598">
        <v>1</v>
      </c>
      <c r="D598">
        <v>593</v>
      </c>
      <c r="E598" t="s">
        <v>700</v>
      </c>
      <c r="F598" s="195">
        <v>129</v>
      </c>
    </row>
    <row r="599" spans="2:6" ht="14.5" x14ac:dyDescent="0.35">
      <c r="B599">
        <v>2175</v>
      </c>
      <c r="C599">
        <v>1</v>
      </c>
      <c r="D599">
        <v>594</v>
      </c>
      <c r="E599" t="s">
        <v>701</v>
      </c>
      <c r="F599" s="195">
        <v>6280</v>
      </c>
    </row>
    <row r="600" spans="2:6" ht="14.5" x14ac:dyDescent="0.35">
      <c r="B600">
        <v>2175</v>
      </c>
      <c r="C600">
        <v>1</v>
      </c>
      <c r="D600">
        <v>595</v>
      </c>
      <c r="E600" t="s">
        <v>702</v>
      </c>
      <c r="F600" s="195">
        <v>5800</v>
      </c>
    </row>
    <row r="601" spans="2:6" ht="14.5" x14ac:dyDescent="0.35">
      <c r="B601">
        <v>2175</v>
      </c>
      <c r="C601">
        <v>1</v>
      </c>
      <c r="D601">
        <v>596</v>
      </c>
      <c r="E601" t="s">
        <v>703</v>
      </c>
      <c r="F601" s="195">
        <v>5610</v>
      </c>
    </row>
    <row r="602" spans="2:6" ht="14.5" x14ac:dyDescent="0.35">
      <c r="B602">
        <v>2175</v>
      </c>
      <c r="C602">
        <v>1</v>
      </c>
      <c r="D602">
        <v>597</v>
      </c>
      <c r="E602" t="s">
        <v>704</v>
      </c>
      <c r="F602" s="195">
        <v>72</v>
      </c>
    </row>
    <row r="603" spans="2:6" ht="14.5" x14ac:dyDescent="0.35">
      <c r="B603">
        <v>2175</v>
      </c>
      <c r="C603">
        <v>1</v>
      </c>
      <c r="D603">
        <v>598</v>
      </c>
      <c r="E603" t="s">
        <v>705</v>
      </c>
      <c r="F603" s="195">
        <v>45</v>
      </c>
    </row>
    <row r="604" spans="2:6" ht="14.5" x14ac:dyDescent="0.35">
      <c r="B604">
        <v>2175</v>
      </c>
      <c r="C604">
        <v>1</v>
      </c>
      <c r="D604">
        <v>599</v>
      </c>
      <c r="E604" t="s">
        <v>706</v>
      </c>
      <c r="F604" s="195">
        <v>292</v>
      </c>
    </row>
    <row r="605" spans="2:6" ht="14.5" x14ac:dyDescent="0.35">
      <c r="B605">
        <v>2175</v>
      </c>
      <c r="C605">
        <v>1</v>
      </c>
      <c r="D605">
        <v>600</v>
      </c>
      <c r="E605" t="s">
        <v>707</v>
      </c>
      <c r="F605" s="195">
        <v>59634</v>
      </c>
    </row>
    <row r="606" spans="2:6" ht="14.5" x14ac:dyDescent="0.35">
      <c r="B606">
        <v>2175</v>
      </c>
      <c r="C606">
        <v>1</v>
      </c>
      <c r="D606">
        <v>601</v>
      </c>
      <c r="E606" t="s">
        <v>708</v>
      </c>
      <c r="F606" s="195">
        <v>0</v>
      </c>
    </row>
    <row r="607" spans="2:6" ht="14.5" x14ac:dyDescent="0.35">
      <c r="B607">
        <v>2175</v>
      </c>
      <c r="C607">
        <v>1</v>
      </c>
      <c r="D607">
        <v>602</v>
      </c>
      <c r="E607" t="s">
        <v>709</v>
      </c>
      <c r="F607" s="195">
        <v>0</v>
      </c>
    </row>
    <row r="608" spans="2:6" ht="14.5" x14ac:dyDescent="0.35">
      <c r="B608">
        <v>2175</v>
      </c>
      <c r="C608">
        <v>1</v>
      </c>
      <c r="D608">
        <v>603</v>
      </c>
      <c r="E608" t="s">
        <v>710</v>
      </c>
      <c r="F608" s="195">
        <v>0</v>
      </c>
    </row>
    <row r="609" spans="2:6" ht="14.5" x14ac:dyDescent="0.35">
      <c r="B609">
        <v>2175</v>
      </c>
      <c r="C609">
        <v>1</v>
      </c>
      <c r="D609">
        <v>604</v>
      </c>
      <c r="E609" t="s">
        <v>711</v>
      </c>
      <c r="F609" s="195">
        <v>0</v>
      </c>
    </row>
    <row r="610" spans="2:6" ht="14.5" x14ac:dyDescent="0.35">
      <c r="B610">
        <v>2175</v>
      </c>
      <c r="C610">
        <v>1</v>
      </c>
      <c r="D610">
        <v>605</v>
      </c>
      <c r="E610" t="s">
        <v>712</v>
      </c>
      <c r="F610" s="195">
        <v>0</v>
      </c>
    </row>
    <row r="611" spans="2:6" ht="14.5" x14ac:dyDescent="0.35">
      <c r="B611">
        <v>2175</v>
      </c>
      <c r="C611">
        <v>1</v>
      </c>
      <c r="D611">
        <v>606</v>
      </c>
      <c r="E611" t="s">
        <v>713</v>
      </c>
      <c r="F611" s="195">
        <v>0</v>
      </c>
    </row>
    <row r="612" spans="2:6" ht="14.5" x14ac:dyDescent="0.35">
      <c r="B612">
        <v>2175</v>
      </c>
      <c r="C612">
        <v>1</v>
      </c>
      <c r="D612">
        <v>607</v>
      </c>
      <c r="E612" t="s">
        <v>714</v>
      </c>
      <c r="F612" s="195">
        <v>0</v>
      </c>
    </row>
    <row r="613" spans="2:6" ht="14.5" x14ac:dyDescent="0.35">
      <c r="B613">
        <v>2175</v>
      </c>
      <c r="C613">
        <v>1</v>
      </c>
      <c r="D613">
        <v>608</v>
      </c>
      <c r="E613" t="s">
        <v>715</v>
      </c>
      <c r="F613" s="195">
        <v>0</v>
      </c>
    </row>
    <row r="614" spans="2:6" ht="14.5" x14ac:dyDescent="0.35">
      <c r="B614">
        <v>2175</v>
      </c>
      <c r="C614">
        <v>1</v>
      </c>
      <c r="D614">
        <v>609</v>
      </c>
      <c r="E614" t="s">
        <v>716</v>
      </c>
      <c r="F614" s="195">
        <v>0</v>
      </c>
    </row>
    <row r="615" spans="2:6" ht="14.5" x14ac:dyDescent="0.35">
      <c r="B615">
        <v>2175</v>
      </c>
      <c r="C615">
        <v>1</v>
      </c>
      <c r="D615">
        <v>610</v>
      </c>
      <c r="E615" t="s">
        <v>717</v>
      </c>
      <c r="F615" s="195">
        <v>0</v>
      </c>
    </row>
    <row r="616" spans="2:6" ht="14.5" x14ac:dyDescent="0.35">
      <c r="B616">
        <v>2175</v>
      </c>
      <c r="C616">
        <v>1</v>
      </c>
      <c r="D616">
        <v>611</v>
      </c>
      <c r="E616" t="s">
        <v>718</v>
      </c>
      <c r="F616" s="195">
        <v>0</v>
      </c>
    </row>
    <row r="617" spans="2:6" ht="14.5" x14ac:dyDescent="0.35">
      <c r="B617">
        <v>2175</v>
      </c>
      <c r="C617">
        <v>1</v>
      </c>
      <c r="D617">
        <v>612</v>
      </c>
      <c r="E617" t="s">
        <v>719</v>
      </c>
      <c r="F617" s="195">
        <v>0</v>
      </c>
    </row>
    <row r="618" spans="2:6" ht="14.5" x14ac:dyDescent="0.35">
      <c r="B618">
        <v>2175</v>
      </c>
      <c r="C618">
        <v>1</v>
      </c>
      <c r="D618">
        <v>613</v>
      </c>
      <c r="E618" t="s">
        <v>720</v>
      </c>
      <c r="F618" s="195">
        <v>0</v>
      </c>
    </row>
    <row r="619" spans="2:6" ht="14.5" x14ac:dyDescent="0.35">
      <c r="B619">
        <v>2175</v>
      </c>
      <c r="C619">
        <v>1</v>
      </c>
      <c r="D619">
        <v>614</v>
      </c>
      <c r="E619" t="s">
        <v>721</v>
      </c>
      <c r="F619" s="195">
        <v>0</v>
      </c>
    </row>
    <row r="620" spans="2:6" ht="14.5" x14ac:dyDescent="0.35">
      <c r="B620">
        <v>2175</v>
      </c>
      <c r="C620">
        <v>1</v>
      </c>
      <c r="D620">
        <v>615</v>
      </c>
      <c r="E620" t="s">
        <v>722</v>
      </c>
      <c r="F620" s="195">
        <v>0</v>
      </c>
    </row>
    <row r="621" spans="2:6" ht="14.5" x14ac:dyDescent="0.35">
      <c r="B621">
        <v>2175</v>
      </c>
      <c r="C621">
        <v>1</v>
      </c>
      <c r="D621">
        <v>616</v>
      </c>
      <c r="E621" t="s">
        <v>723</v>
      </c>
      <c r="F621" s="195">
        <v>504</v>
      </c>
    </row>
    <row r="622" spans="2:6" ht="14.5" x14ac:dyDescent="0.35">
      <c r="B622">
        <v>2175</v>
      </c>
      <c r="C622">
        <v>1</v>
      </c>
      <c r="D622">
        <v>617</v>
      </c>
      <c r="E622" t="s">
        <v>724</v>
      </c>
      <c r="F622" s="195">
        <v>101</v>
      </c>
    </row>
    <row r="623" spans="2:6" ht="14.5" x14ac:dyDescent="0.35">
      <c r="B623">
        <v>2175</v>
      </c>
      <c r="C623">
        <v>1</v>
      </c>
      <c r="D623">
        <v>618</v>
      </c>
      <c r="E623" t="s">
        <v>725</v>
      </c>
      <c r="F623" s="195">
        <v>481</v>
      </c>
    </row>
    <row r="624" spans="2:6" ht="14.5" x14ac:dyDescent="0.35">
      <c r="B624">
        <v>2175</v>
      </c>
      <c r="C624">
        <v>1</v>
      </c>
      <c r="D624">
        <v>619</v>
      </c>
      <c r="E624" t="s">
        <v>726</v>
      </c>
      <c r="F624" s="195">
        <v>1623</v>
      </c>
    </row>
    <row r="625" spans="2:6" ht="14.5" x14ac:dyDescent="0.35">
      <c r="B625">
        <v>2175</v>
      </c>
      <c r="C625">
        <v>1</v>
      </c>
      <c r="D625">
        <v>620</v>
      </c>
      <c r="E625" t="s">
        <v>727</v>
      </c>
      <c r="F625" s="195">
        <v>734</v>
      </c>
    </row>
    <row r="626" spans="2:6" ht="14.5" x14ac:dyDescent="0.35">
      <c r="B626">
        <v>2175</v>
      </c>
      <c r="C626">
        <v>1</v>
      </c>
      <c r="D626">
        <v>621</v>
      </c>
      <c r="E626" t="s">
        <v>728</v>
      </c>
      <c r="F626" s="195">
        <v>864</v>
      </c>
    </row>
    <row r="627" spans="2:6" ht="14.5" x14ac:dyDescent="0.35">
      <c r="B627">
        <v>2175</v>
      </c>
      <c r="C627">
        <v>1</v>
      </c>
      <c r="D627">
        <v>622</v>
      </c>
      <c r="E627" t="s">
        <v>729</v>
      </c>
      <c r="F627" s="195">
        <v>737</v>
      </c>
    </row>
    <row r="628" spans="2:6" ht="14.5" x14ac:dyDescent="0.35">
      <c r="B628">
        <v>2175</v>
      </c>
      <c r="C628">
        <v>1</v>
      </c>
      <c r="D628">
        <v>623</v>
      </c>
      <c r="E628" t="s">
        <v>730</v>
      </c>
      <c r="F628" s="195">
        <v>62</v>
      </c>
    </row>
    <row r="629" spans="2:6" ht="14.5" x14ac:dyDescent="0.35">
      <c r="B629">
        <v>2175</v>
      </c>
      <c r="C629">
        <v>1</v>
      </c>
      <c r="D629">
        <v>624</v>
      </c>
      <c r="E629" t="s">
        <v>731</v>
      </c>
      <c r="F629" s="195">
        <v>829</v>
      </c>
    </row>
    <row r="630" spans="2:6" ht="14.5" x14ac:dyDescent="0.35">
      <c r="B630">
        <v>2175</v>
      </c>
      <c r="C630">
        <v>1</v>
      </c>
      <c r="D630">
        <v>625</v>
      </c>
      <c r="E630" t="s">
        <v>732</v>
      </c>
      <c r="F630" s="195">
        <v>469</v>
      </c>
    </row>
    <row r="631" spans="2:6" ht="14.5" x14ac:dyDescent="0.35">
      <c r="B631">
        <v>2175</v>
      </c>
      <c r="C631">
        <v>1</v>
      </c>
      <c r="D631">
        <v>626</v>
      </c>
      <c r="E631" t="s">
        <v>733</v>
      </c>
      <c r="F631" s="195">
        <v>694</v>
      </c>
    </row>
    <row r="632" spans="2:6" ht="14.5" x14ac:dyDescent="0.35">
      <c r="B632">
        <v>2175</v>
      </c>
      <c r="C632">
        <v>1</v>
      </c>
      <c r="D632">
        <v>627</v>
      </c>
      <c r="E632" t="s">
        <v>734</v>
      </c>
      <c r="F632" s="195">
        <v>29</v>
      </c>
    </row>
    <row r="633" spans="2:6" ht="14.5" x14ac:dyDescent="0.35">
      <c r="B633">
        <v>2175</v>
      </c>
      <c r="C633">
        <v>1</v>
      </c>
      <c r="D633">
        <v>628</v>
      </c>
      <c r="E633" t="s">
        <v>735</v>
      </c>
      <c r="F633" s="195">
        <v>73</v>
      </c>
    </row>
    <row r="634" spans="2:6" ht="14.5" x14ac:dyDescent="0.35">
      <c r="B634">
        <v>2175</v>
      </c>
      <c r="C634">
        <v>1</v>
      </c>
      <c r="D634">
        <v>629</v>
      </c>
      <c r="E634" t="s">
        <v>736</v>
      </c>
      <c r="F634" s="195">
        <v>20</v>
      </c>
    </row>
    <row r="635" spans="2:6" ht="14.5" x14ac:dyDescent="0.35">
      <c r="B635">
        <v>2175</v>
      </c>
      <c r="C635">
        <v>1</v>
      </c>
      <c r="D635">
        <v>630</v>
      </c>
      <c r="E635" t="s">
        <v>737</v>
      </c>
      <c r="F635" s="195">
        <v>7220</v>
      </c>
    </row>
    <row r="636" spans="2:6" ht="14.5" x14ac:dyDescent="0.35">
      <c r="B636">
        <v>2175</v>
      </c>
      <c r="C636">
        <v>1</v>
      </c>
      <c r="D636">
        <v>631</v>
      </c>
      <c r="E636" t="s">
        <v>738</v>
      </c>
      <c r="F636" s="195">
        <v>18864</v>
      </c>
    </row>
    <row r="637" spans="2:6" ht="14.5" x14ac:dyDescent="0.35">
      <c r="B637">
        <v>2175</v>
      </c>
      <c r="C637">
        <v>1</v>
      </c>
      <c r="D637">
        <v>632</v>
      </c>
      <c r="E637" t="s">
        <v>739</v>
      </c>
      <c r="F637" s="195">
        <v>5544</v>
      </c>
    </row>
    <row r="638" spans="2:6" ht="14.5" x14ac:dyDescent="0.35">
      <c r="B638">
        <v>2175</v>
      </c>
      <c r="C638">
        <v>1</v>
      </c>
      <c r="D638">
        <v>633</v>
      </c>
      <c r="E638" t="s">
        <v>740</v>
      </c>
      <c r="F638" s="195">
        <v>17097</v>
      </c>
    </row>
    <row r="639" spans="2:6" ht="14.5" x14ac:dyDescent="0.35">
      <c r="B639">
        <v>2175</v>
      </c>
      <c r="C639">
        <v>1</v>
      </c>
      <c r="D639">
        <v>634</v>
      </c>
      <c r="E639" t="s">
        <v>741</v>
      </c>
      <c r="F639" s="195">
        <v>49068</v>
      </c>
    </row>
    <row r="640" spans="2:6" ht="14.5" x14ac:dyDescent="0.35">
      <c r="B640">
        <v>2175</v>
      </c>
      <c r="C640">
        <v>1</v>
      </c>
      <c r="D640">
        <v>635</v>
      </c>
      <c r="E640" t="s">
        <v>742</v>
      </c>
      <c r="F640" s="195">
        <v>12857</v>
      </c>
    </row>
    <row r="641" spans="2:6" ht="14.5" x14ac:dyDescent="0.35">
      <c r="B641">
        <v>2175</v>
      </c>
      <c r="C641">
        <v>1</v>
      </c>
      <c r="D641">
        <v>636</v>
      </c>
      <c r="E641" t="s">
        <v>743</v>
      </c>
      <c r="F641" s="195">
        <v>22790</v>
      </c>
    </row>
    <row r="642" spans="2:6" ht="14.5" x14ac:dyDescent="0.35">
      <c r="B642">
        <v>2175</v>
      </c>
      <c r="C642">
        <v>1</v>
      </c>
      <c r="D642">
        <v>637</v>
      </c>
      <c r="E642" t="s">
        <v>744</v>
      </c>
      <c r="F642" s="195">
        <v>21933</v>
      </c>
    </row>
    <row r="643" spans="2:6" ht="14.5" x14ac:dyDescent="0.35">
      <c r="B643">
        <v>2175</v>
      </c>
      <c r="C643">
        <v>1</v>
      </c>
      <c r="D643">
        <v>638</v>
      </c>
      <c r="E643" t="s">
        <v>745</v>
      </c>
      <c r="F643" s="195">
        <v>1135</v>
      </c>
    </row>
    <row r="644" spans="2:6" ht="14.5" x14ac:dyDescent="0.35">
      <c r="B644">
        <v>2175</v>
      </c>
      <c r="C644">
        <v>1</v>
      </c>
      <c r="D644">
        <v>639</v>
      </c>
      <c r="E644" t="s">
        <v>746</v>
      </c>
      <c r="F644" s="195">
        <v>31277</v>
      </c>
    </row>
    <row r="645" spans="2:6" ht="14.5" x14ac:dyDescent="0.35">
      <c r="B645">
        <v>2175</v>
      </c>
      <c r="C645">
        <v>1</v>
      </c>
      <c r="D645">
        <v>640</v>
      </c>
      <c r="E645" t="s">
        <v>747</v>
      </c>
      <c r="F645" s="195">
        <v>16504</v>
      </c>
    </row>
    <row r="646" spans="2:6" ht="14.5" x14ac:dyDescent="0.35">
      <c r="B646">
        <v>2175</v>
      </c>
      <c r="C646">
        <v>1</v>
      </c>
      <c r="D646">
        <v>641</v>
      </c>
      <c r="E646" t="s">
        <v>748</v>
      </c>
      <c r="F646" s="195">
        <v>13282</v>
      </c>
    </row>
    <row r="647" spans="2:6" ht="14.5" x14ac:dyDescent="0.35">
      <c r="B647">
        <v>2175</v>
      </c>
      <c r="C647">
        <v>1</v>
      </c>
      <c r="D647">
        <v>642</v>
      </c>
      <c r="E647" t="s">
        <v>749</v>
      </c>
      <c r="F647" s="195">
        <v>1200</v>
      </c>
    </row>
    <row r="648" spans="2:6" ht="14.5" x14ac:dyDescent="0.35">
      <c r="B648">
        <v>2175</v>
      </c>
      <c r="C648">
        <v>1</v>
      </c>
      <c r="D648">
        <v>643</v>
      </c>
      <c r="E648" t="s">
        <v>750</v>
      </c>
      <c r="F648" s="195">
        <v>8147</v>
      </c>
    </row>
    <row r="649" spans="2:6" ht="14.5" x14ac:dyDescent="0.35">
      <c r="B649">
        <v>2175</v>
      </c>
      <c r="C649">
        <v>1</v>
      </c>
      <c r="D649">
        <v>644</v>
      </c>
      <c r="E649" t="s">
        <v>751</v>
      </c>
      <c r="F649" s="195">
        <v>999</v>
      </c>
    </row>
    <row r="650" spans="2:6" ht="14.5" x14ac:dyDescent="0.35">
      <c r="B650">
        <v>2175</v>
      </c>
      <c r="C650">
        <v>1</v>
      </c>
      <c r="D650">
        <v>645</v>
      </c>
      <c r="E650" t="s">
        <v>752</v>
      </c>
      <c r="F650" s="195">
        <v>220697</v>
      </c>
    </row>
    <row r="651" spans="2:6" ht="14.5" x14ac:dyDescent="0.35">
      <c r="B651">
        <v>2175</v>
      </c>
      <c r="C651">
        <v>1</v>
      </c>
      <c r="D651">
        <v>646</v>
      </c>
      <c r="E651" t="s">
        <v>753</v>
      </c>
      <c r="F651" s="195">
        <v>96.92</v>
      </c>
    </row>
    <row r="652" spans="2:6" ht="14.5" x14ac:dyDescent="0.35">
      <c r="B652">
        <v>2175</v>
      </c>
      <c r="C652">
        <v>1</v>
      </c>
      <c r="D652">
        <v>647</v>
      </c>
      <c r="E652" t="s">
        <v>754</v>
      </c>
      <c r="F652" s="195">
        <v>73.13</v>
      </c>
    </row>
    <row r="653" spans="2:6" ht="14.5" x14ac:dyDescent="0.35">
      <c r="B653">
        <v>2175</v>
      </c>
      <c r="C653">
        <v>1</v>
      </c>
      <c r="D653">
        <v>648</v>
      </c>
      <c r="E653" t="s">
        <v>755</v>
      </c>
      <c r="F653" s="195">
        <v>95.4</v>
      </c>
    </row>
    <row r="654" spans="2:6" ht="14.5" x14ac:dyDescent="0.35">
      <c r="B654">
        <v>2175</v>
      </c>
      <c r="C654">
        <v>1</v>
      </c>
      <c r="D654">
        <v>649</v>
      </c>
      <c r="E654" t="s">
        <v>756</v>
      </c>
      <c r="F654" s="195">
        <v>42.67</v>
      </c>
    </row>
    <row r="655" spans="2:6" ht="14.5" x14ac:dyDescent="0.35">
      <c r="B655">
        <v>2175</v>
      </c>
      <c r="C655">
        <v>1</v>
      </c>
      <c r="D655">
        <v>650</v>
      </c>
      <c r="E655" t="s">
        <v>757</v>
      </c>
      <c r="F655" s="195">
        <v>64.42</v>
      </c>
    </row>
    <row r="656" spans="2:6" ht="14.5" x14ac:dyDescent="0.35">
      <c r="B656">
        <v>2175</v>
      </c>
      <c r="C656">
        <v>1</v>
      </c>
      <c r="D656">
        <v>651</v>
      </c>
      <c r="E656" t="s">
        <v>758</v>
      </c>
      <c r="F656" s="195">
        <v>80.28</v>
      </c>
    </row>
    <row r="657" spans="2:6" ht="14.5" x14ac:dyDescent="0.35">
      <c r="B657">
        <v>2175</v>
      </c>
      <c r="C657">
        <v>1</v>
      </c>
      <c r="D657">
        <v>652</v>
      </c>
      <c r="E657" t="s">
        <v>759</v>
      </c>
      <c r="F657" s="195">
        <v>68.760000000000005</v>
      </c>
    </row>
    <row r="658" spans="2:6" ht="14.5" x14ac:dyDescent="0.35">
      <c r="B658">
        <v>2175</v>
      </c>
      <c r="C658">
        <v>1</v>
      </c>
      <c r="D658">
        <v>653</v>
      </c>
      <c r="E658" t="s">
        <v>760</v>
      </c>
      <c r="F658" s="195">
        <v>83.07</v>
      </c>
    </row>
    <row r="659" spans="2:6" ht="14.5" x14ac:dyDescent="0.35">
      <c r="B659">
        <v>2175</v>
      </c>
      <c r="C659">
        <v>1</v>
      </c>
      <c r="D659">
        <v>654</v>
      </c>
      <c r="E659" t="s">
        <v>761</v>
      </c>
      <c r="F659" s="195">
        <v>77.22</v>
      </c>
    </row>
    <row r="660" spans="2:6" ht="14.5" x14ac:dyDescent="0.35">
      <c r="B660">
        <v>2175</v>
      </c>
      <c r="C660">
        <v>1</v>
      </c>
      <c r="D660">
        <v>655</v>
      </c>
      <c r="E660" t="s">
        <v>762</v>
      </c>
      <c r="F660" s="195">
        <v>61.44</v>
      </c>
    </row>
    <row r="661" spans="2:6" ht="14.5" x14ac:dyDescent="0.35">
      <c r="B661">
        <v>2175</v>
      </c>
      <c r="C661">
        <v>1</v>
      </c>
      <c r="D661">
        <v>656</v>
      </c>
      <c r="E661" t="s">
        <v>763</v>
      </c>
      <c r="F661" s="195">
        <v>51</v>
      </c>
    </row>
    <row r="662" spans="2:6" ht="14.5" x14ac:dyDescent="0.35">
      <c r="B662">
        <v>2175</v>
      </c>
      <c r="C662">
        <v>1</v>
      </c>
      <c r="D662">
        <v>657</v>
      </c>
      <c r="E662" t="s">
        <v>764</v>
      </c>
      <c r="F662" s="195">
        <v>91.51</v>
      </c>
    </row>
    <row r="663" spans="2:6" ht="14.5" x14ac:dyDescent="0.35">
      <c r="B663">
        <v>2175</v>
      </c>
      <c r="C663">
        <v>1</v>
      </c>
      <c r="D663">
        <v>658</v>
      </c>
      <c r="E663" t="s">
        <v>765</v>
      </c>
      <c r="F663" s="195">
        <v>98.55</v>
      </c>
    </row>
    <row r="664" spans="2:6" ht="14.5" x14ac:dyDescent="0.35">
      <c r="B664">
        <v>2175</v>
      </c>
      <c r="C664">
        <v>1</v>
      </c>
      <c r="D664">
        <v>659</v>
      </c>
      <c r="E664" t="s">
        <v>766</v>
      </c>
      <c r="F664" s="195">
        <v>68.2</v>
      </c>
    </row>
    <row r="665" spans="2:6" ht="14.5" x14ac:dyDescent="0.35">
      <c r="B665">
        <v>2175</v>
      </c>
      <c r="C665">
        <v>1</v>
      </c>
      <c r="D665">
        <v>660</v>
      </c>
      <c r="E665" t="s">
        <v>767</v>
      </c>
      <c r="F665" s="195">
        <v>69.400000000000006</v>
      </c>
    </row>
    <row r="666" spans="2:6" ht="14.5" x14ac:dyDescent="0.35">
      <c r="B666">
        <v>2175</v>
      </c>
      <c r="C666">
        <v>1</v>
      </c>
      <c r="D666">
        <v>661</v>
      </c>
      <c r="E666" t="s">
        <v>768</v>
      </c>
      <c r="F666" s="195">
        <v>18204</v>
      </c>
    </row>
    <row r="667" spans="2:6" ht="14.5" x14ac:dyDescent="0.35">
      <c r="B667">
        <v>2175</v>
      </c>
      <c r="C667">
        <v>1</v>
      </c>
      <c r="D667">
        <v>662</v>
      </c>
      <c r="E667" t="s">
        <v>769</v>
      </c>
      <c r="F667" s="195">
        <v>5435</v>
      </c>
    </row>
    <row r="668" spans="2:6" ht="14.5" x14ac:dyDescent="0.35">
      <c r="B668">
        <v>2175</v>
      </c>
      <c r="C668">
        <v>1</v>
      </c>
      <c r="D668">
        <v>663</v>
      </c>
      <c r="E668" t="s">
        <v>770</v>
      </c>
      <c r="F668" s="195">
        <v>16504</v>
      </c>
    </row>
    <row r="669" spans="2:6" ht="14.5" x14ac:dyDescent="0.35">
      <c r="B669">
        <v>2175</v>
      </c>
      <c r="C669">
        <v>1</v>
      </c>
      <c r="D669">
        <v>664</v>
      </c>
      <c r="E669" t="s">
        <v>771</v>
      </c>
      <c r="F669" s="195">
        <v>47743</v>
      </c>
    </row>
    <row r="670" spans="2:6" ht="14.5" x14ac:dyDescent="0.35">
      <c r="B670">
        <v>2175</v>
      </c>
      <c r="C670">
        <v>1</v>
      </c>
      <c r="D670">
        <v>665</v>
      </c>
      <c r="E670" t="s">
        <v>772</v>
      </c>
      <c r="F670" s="195">
        <v>11934</v>
      </c>
    </row>
    <row r="671" spans="2:6" ht="14.5" x14ac:dyDescent="0.35">
      <c r="B671">
        <v>2175</v>
      </c>
      <c r="C671">
        <v>1</v>
      </c>
      <c r="D671">
        <v>666</v>
      </c>
      <c r="E671" t="s">
        <v>773</v>
      </c>
      <c r="F671" s="195">
        <v>21797</v>
      </c>
    </row>
    <row r="672" spans="2:6" ht="14.5" x14ac:dyDescent="0.35">
      <c r="B672">
        <v>2175</v>
      </c>
      <c r="C672">
        <v>1</v>
      </c>
      <c r="D672">
        <v>667</v>
      </c>
      <c r="E672" t="s">
        <v>774</v>
      </c>
      <c r="F672" s="195">
        <v>20625</v>
      </c>
    </row>
    <row r="673" spans="2:6" ht="14.5" x14ac:dyDescent="0.35">
      <c r="B673">
        <v>2175</v>
      </c>
      <c r="C673">
        <v>1</v>
      </c>
      <c r="D673">
        <v>668</v>
      </c>
      <c r="E673" t="s">
        <v>775</v>
      </c>
      <c r="F673" s="195">
        <v>1066</v>
      </c>
    </row>
    <row r="674" spans="2:6" ht="14.5" x14ac:dyDescent="0.35">
      <c r="B674">
        <v>2175</v>
      </c>
      <c r="C674">
        <v>1</v>
      </c>
      <c r="D674">
        <v>669</v>
      </c>
      <c r="E674" t="s">
        <v>776</v>
      </c>
      <c r="F674" s="195">
        <v>30342</v>
      </c>
    </row>
    <row r="675" spans="2:6" ht="14.5" x14ac:dyDescent="0.35">
      <c r="B675">
        <v>2175</v>
      </c>
      <c r="C675">
        <v>1</v>
      </c>
      <c r="D675">
        <v>670</v>
      </c>
      <c r="E675" t="s">
        <v>777</v>
      </c>
      <c r="F675" s="195">
        <v>15768</v>
      </c>
    </row>
    <row r="676" spans="2:6" ht="14.5" x14ac:dyDescent="0.35">
      <c r="B676">
        <v>2175</v>
      </c>
      <c r="C676">
        <v>1</v>
      </c>
      <c r="D676">
        <v>671</v>
      </c>
      <c r="E676" t="s">
        <v>778</v>
      </c>
      <c r="F676" s="195">
        <v>12165</v>
      </c>
    </row>
    <row r="677" spans="2:6" ht="14.5" x14ac:dyDescent="0.35">
      <c r="B677">
        <v>2175</v>
      </c>
      <c r="C677">
        <v>1</v>
      </c>
      <c r="D677">
        <v>672</v>
      </c>
      <c r="E677" t="s">
        <v>779</v>
      </c>
      <c r="F677" s="195">
        <v>1159</v>
      </c>
    </row>
    <row r="678" spans="2:6" ht="14.5" x14ac:dyDescent="0.35">
      <c r="B678">
        <v>2175</v>
      </c>
      <c r="C678">
        <v>1</v>
      </c>
      <c r="D678">
        <v>673</v>
      </c>
      <c r="E678" t="s">
        <v>780</v>
      </c>
      <c r="F678" s="195">
        <v>8082</v>
      </c>
    </row>
    <row r="679" spans="2:6" ht="14.5" x14ac:dyDescent="0.35">
      <c r="B679">
        <v>2175</v>
      </c>
      <c r="C679">
        <v>1</v>
      </c>
      <c r="D679">
        <v>674</v>
      </c>
      <c r="E679" t="s">
        <v>781</v>
      </c>
      <c r="F679" s="195">
        <v>969</v>
      </c>
    </row>
    <row r="680" spans="2:6" ht="14.5" x14ac:dyDescent="0.35">
      <c r="B680">
        <v>2175</v>
      </c>
      <c r="C680">
        <v>1</v>
      </c>
      <c r="D680">
        <v>675</v>
      </c>
      <c r="E680" t="s">
        <v>782</v>
      </c>
      <c r="F680" s="195">
        <v>211793</v>
      </c>
    </row>
    <row r="681" spans="2:6" ht="14.5" x14ac:dyDescent="0.35">
      <c r="B681">
        <v>2175</v>
      </c>
      <c r="C681">
        <v>1</v>
      </c>
      <c r="D681">
        <v>676</v>
      </c>
      <c r="E681" t="s">
        <v>783</v>
      </c>
      <c r="F681" s="195">
        <v>332</v>
      </c>
    </row>
    <row r="682" spans="2:6" ht="14.5" x14ac:dyDescent="0.35">
      <c r="B682">
        <v>2175</v>
      </c>
      <c r="C682">
        <v>1</v>
      </c>
      <c r="D682">
        <v>677</v>
      </c>
      <c r="E682" t="s">
        <v>784</v>
      </c>
      <c r="F682" s="195">
        <v>64</v>
      </c>
    </row>
    <row r="683" spans="2:6" ht="14.5" x14ac:dyDescent="0.35">
      <c r="B683">
        <v>2175</v>
      </c>
      <c r="C683">
        <v>1</v>
      </c>
      <c r="D683">
        <v>678</v>
      </c>
      <c r="E683" t="s">
        <v>785</v>
      </c>
      <c r="F683" s="195">
        <v>168</v>
      </c>
    </row>
    <row r="684" spans="2:6" ht="14.5" x14ac:dyDescent="0.35">
      <c r="B684">
        <v>2175</v>
      </c>
      <c r="C684">
        <v>1</v>
      </c>
      <c r="D684">
        <v>679</v>
      </c>
      <c r="E684" t="s">
        <v>786</v>
      </c>
      <c r="F684" s="195">
        <v>497</v>
      </c>
    </row>
    <row r="685" spans="2:6" ht="14.5" x14ac:dyDescent="0.35">
      <c r="B685">
        <v>2175</v>
      </c>
      <c r="C685">
        <v>1</v>
      </c>
      <c r="D685">
        <v>680</v>
      </c>
      <c r="E685" t="s">
        <v>787</v>
      </c>
      <c r="F685" s="195">
        <v>108</v>
      </c>
    </row>
    <row r="686" spans="2:6" ht="14.5" x14ac:dyDescent="0.35">
      <c r="B686">
        <v>2175</v>
      </c>
      <c r="C686">
        <v>1</v>
      </c>
      <c r="D686">
        <v>681</v>
      </c>
      <c r="E686" t="s">
        <v>788</v>
      </c>
      <c r="F686" s="195">
        <v>228</v>
      </c>
    </row>
    <row r="687" spans="2:6" ht="14.5" x14ac:dyDescent="0.35">
      <c r="B687">
        <v>2175</v>
      </c>
      <c r="C687">
        <v>1</v>
      </c>
      <c r="D687">
        <v>682</v>
      </c>
      <c r="E687" t="s">
        <v>789</v>
      </c>
      <c r="F687" s="195">
        <v>286</v>
      </c>
    </row>
    <row r="688" spans="2:6" ht="14.5" x14ac:dyDescent="0.35">
      <c r="B688">
        <v>2175</v>
      </c>
      <c r="C688">
        <v>1</v>
      </c>
      <c r="D688">
        <v>683</v>
      </c>
      <c r="E688" t="s">
        <v>790</v>
      </c>
      <c r="F688" s="195">
        <v>15</v>
      </c>
    </row>
    <row r="689" spans="2:6" ht="14.5" x14ac:dyDescent="0.35">
      <c r="B689">
        <v>2175</v>
      </c>
      <c r="C689">
        <v>1</v>
      </c>
      <c r="D689">
        <v>684</v>
      </c>
      <c r="E689" t="s">
        <v>791</v>
      </c>
      <c r="F689" s="195">
        <v>255</v>
      </c>
    </row>
    <row r="690" spans="2:6" ht="14.5" x14ac:dyDescent="0.35">
      <c r="B690">
        <v>2175</v>
      </c>
      <c r="C690">
        <v>1</v>
      </c>
      <c r="D690">
        <v>685</v>
      </c>
      <c r="E690" t="s">
        <v>792</v>
      </c>
      <c r="F690" s="195">
        <v>117</v>
      </c>
    </row>
    <row r="691" spans="2:6" ht="14.5" x14ac:dyDescent="0.35">
      <c r="B691">
        <v>2175</v>
      </c>
      <c r="C691">
        <v>1</v>
      </c>
      <c r="D691">
        <v>686</v>
      </c>
      <c r="E691" t="s">
        <v>793</v>
      </c>
      <c r="F691" s="195">
        <v>308</v>
      </c>
    </row>
    <row r="692" spans="2:6" ht="14.5" x14ac:dyDescent="0.35">
      <c r="B692">
        <v>2175</v>
      </c>
      <c r="C692">
        <v>1</v>
      </c>
      <c r="D692">
        <v>687</v>
      </c>
      <c r="E692" t="s">
        <v>794</v>
      </c>
      <c r="F692" s="195">
        <v>12</v>
      </c>
    </row>
    <row r="693" spans="2:6" ht="14.5" x14ac:dyDescent="0.35">
      <c r="B693">
        <v>2175</v>
      </c>
      <c r="C693">
        <v>1</v>
      </c>
      <c r="D693">
        <v>688</v>
      </c>
      <c r="E693" t="s">
        <v>795</v>
      </c>
      <c r="F693" s="195">
        <v>102</v>
      </c>
    </row>
    <row r="694" spans="2:6" ht="14.5" x14ac:dyDescent="0.35">
      <c r="B694">
        <v>2175</v>
      </c>
      <c r="C694">
        <v>1</v>
      </c>
      <c r="D694">
        <v>689</v>
      </c>
      <c r="E694" t="s">
        <v>796</v>
      </c>
      <c r="F694" s="195">
        <v>16</v>
      </c>
    </row>
    <row r="695" spans="2:6" ht="14.5" x14ac:dyDescent="0.35">
      <c r="B695">
        <v>2175</v>
      </c>
      <c r="C695">
        <v>1</v>
      </c>
      <c r="D695">
        <v>690</v>
      </c>
      <c r="E695" t="s">
        <v>797</v>
      </c>
      <c r="F695" s="195">
        <v>2508</v>
      </c>
    </row>
    <row r="696" spans="2:6" ht="14.5" x14ac:dyDescent="0.35">
      <c r="B696">
        <v>2175</v>
      </c>
      <c r="C696">
        <v>1</v>
      </c>
      <c r="D696">
        <v>691</v>
      </c>
      <c r="E696" t="s">
        <v>798</v>
      </c>
      <c r="F696" s="195">
        <v>1.82</v>
      </c>
    </row>
    <row r="697" spans="2:6" ht="14.5" x14ac:dyDescent="0.35">
      <c r="B697">
        <v>2175</v>
      </c>
      <c r="C697">
        <v>1</v>
      </c>
      <c r="D697">
        <v>692</v>
      </c>
      <c r="E697" t="s">
        <v>799</v>
      </c>
      <c r="F697" s="195">
        <v>1.18</v>
      </c>
    </row>
    <row r="698" spans="2:6" ht="14.5" x14ac:dyDescent="0.35">
      <c r="B698">
        <v>2175</v>
      </c>
      <c r="C698">
        <v>1</v>
      </c>
      <c r="D698">
        <v>693</v>
      </c>
      <c r="E698" t="s">
        <v>800</v>
      </c>
      <c r="F698" s="195">
        <v>1.02</v>
      </c>
    </row>
    <row r="699" spans="2:6" ht="14.5" x14ac:dyDescent="0.35">
      <c r="B699">
        <v>2175</v>
      </c>
      <c r="C699">
        <v>1</v>
      </c>
      <c r="D699">
        <v>694</v>
      </c>
      <c r="E699" t="s">
        <v>801</v>
      </c>
      <c r="F699" s="195">
        <v>1.04</v>
      </c>
    </row>
    <row r="700" spans="2:6" ht="14.5" x14ac:dyDescent="0.35">
      <c r="B700">
        <v>2175</v>
      </c>
      <c r="C700">
        <v>1</v>
      </c>
      <c r="D700">
        <v>695</v>
      </c>
      <c r="E700" t="s">
        <v>802</v>
      </c>
      <c r="F700" s="195">
        <v>0.9</v>
      </c>
    </row>
    <row r="701" spans="2:6" ht="14.5" x14ac:dyDescent="0.35">
      <c r="B701">
        <v>2175</v>
      </c>
      <c r="C701">
        <v>1</v>
      </c>
      <c r="D701">
        <v>696</v>
      </c>
      <c r="E701" t="s">
        <v>803</v>
      </c>
      <c r="F701" s="195">
        <v>1.05</v>
      </c>
    </row>
    <row r="702" spans="2:6" ht="14.5" x14ac:dyDescent="0.35">
      <c r="B702">
        <v>2175</v>
      </c>
      <c r="C702">
        <v>1</v>
      </c>
      <c r="D702">
        <v>697</v>
      </c>
      <c r="E702" t="s">
        <v>804</v>
      </c>
      <c r="F702" s="195">
        <v>1.39</v>
      </c>
    </row>
    <row r="703" spans="2:6" ht="14.5" x14ac:dyDescent="0.35">
      <c r="B703">
        <v>2175</v>
      </c>
      <c r="C703">
        <v>1</v>
      </c>
      <c r="D703">
        <v>698</v>
      </c>
      <c r="E703" t="s">
        <v>805</v>
      </c>
      <c r="F703" s="195">
        <v>1.41</v>
      </c>
    </row>
    <row r="704" spans="2:6" ht="14.5" x14ac:dyDescent="0.35">
      <c r="B704">
        <v>2175</v>
      </c>
      <c r="C704">
        <v>1</v>
      </c>
      <c r="D704">
        <v>699</v>
      </c>
      <c r="E704" t="s">
        <v>806</v>
      </c>
      <c r="F704" s="195">
        <v>0.84</v>
      </c>
    </row>
    <row r="705" spans="2:6" ht="14.5" x14ac:dyDescent="0.35">
      <c r="B705">
        <v>2175</v>
      </c>
      <c r="C705">
        <v>1</v>
      </c>
      <c r="D705">
        <v>700</v>
      </c>
      <c r="E705" t="s">
        <v>807</v>
      </c>
      <c r="F705" s="195">
        <v>0.74</v>
      </c>
    </row>
    <row r="706" spans="2:6" ht="14.5" x14ac:dyDescent="0.35">
      <c r="B706">
        <v>2175</v>
      </c>
      <c r="C706">
        <v>1</v>
      </c>
      <c r="D706">
        <v>701</v>
      </c>
      <c r="E706" t="s">
        <v>808</v>
      </c>
      <c r="F706" s="195">
        <v>2.5299999999999998</v>
      </c>
    </row>
    <row r="707" spans="2:6" ht="14.5" x14ac:dyDescent="0.35">
      <c r="B707">
        <v>2175</v>
      </c>
      <c r="C707">
        <v>1</v>
      </c>
      <c r="D707">
        <v>702</v>
      </c>
      <c r="E707" t="s">
        <v>809</v>
      </c>
      <c r="F707" s="195">
        <v>1.04</v>
      </c>
    </row>
    <row r="708" spans="2:6" ht="14.5" x14ac:dyDescent="0.35">
      <c r="B708">
        <v>2175</v>
      </c>
      <c r="C708">
        <v>1</v>
      </c>
      <c r="D708">
        <v>703</v>
      </c>
      <c r="E708" t="s">
        <v>810</v>
      </c>
      <c r="F708" s="195">
        <v>1.26</v>
      </c>
    </row>
    <row r="709" spans="2:6" ht="14.5" x14ac:dyDescent="0.35">
      <c r="B709">
        <v>2175</v>
      </c>
      <c r="C709">
        <v>1</v>
      </c>
      <c r="D709">
        <v>704</v>
      </c>
      <c r="E709" t="s">
        <v>811</v>
      </c>
      <c r="F709" s="195">
        <v>1.65</v>
      </c>
    </row>
    <row r="710" spans="2:6" ht="14.5" x14ac:dyDescent="0.35">
      <c r="B710">
        <v>2175</v>
      </c>
      <c r="C710">
        <v>1</v>
      </c>
      <c r="D710">
        <v>705</v>
      </c>
      <c r="E710" t="s">
        <v>812</v>
      </c>
      <c r="F710" s="195">
        <v>1.18</v>
      </c>
    </row>
    <row r="711" spans="2:6" ht="14.5" x14ac:dyDescent="0.35">
      <c r="B711">
        <v>2175</v>
      </c>
      <c r="C711">
        <v>1</v>
      </c>
      <c r="D711">
        <v>706</v>
      </c>
      <c r="E711" t="s">
        <v>813</v>
      </c>
      <c r="F711" s="195">
        <v>18204</v>
      </c>
    </row>
    <row r="712" spans="2:6" ht="14.5" x14ac:dyDescent="0.35">
      <c r="B712">
        <v>2175</v>
      </c>
      <c r="C712">
        <v>1</v>
      </c>
      <c r="D712">
        <v>707</v>
      </c>
      <c r="E712" t="s">
        <v>814</v>
      </c>
      <c r="F712" s="195">
        <v>5435</v>
      </c>
    </row>
    <row r="713" spans="2:6" ht="14.5" x14ac:dyDescent="0.35">
      <c r="B713">
        <v>2175</v>
      </c>
      <c r="C713">
        <v>1</v>
      </c>
      <c r="D713">
        <v>708</v>
      </c>
      <c r="E713" t="s">
        <v>815</v>
      </c>
      <c r="F713" s="195">
        <v>16504</v>
      </c>
    </row>
    <row r="714" spans="2:6" ht="14.5" x14ac:dyDescent="0.35">
      <c r="B714">
        <v>2175</v>
      </c>
      <c r="C714">
        <v>1</v>
      </c>
      <c r="D714">
        <v>709</v>
      </c>
      <c r="E714" t="s">
        <v>816</v>
      </c>
      <c r="F714" s="195">
        <v>47743</v>
      </c>
    </row>
    <row r="715" spans="2:6" ht="14.5" x14ac:dyDescent="0.35">
      <c r="B715">
        <v>2175</v>
      </c>
      <c r="C715">
        <v>1</v>
      </c>
      <c r="D715">
        <v>710</v>
      </c>
      <c r="E715" t="s">
        <v>817</v>
      </c>
      <c r="F715" s="195">
        <v>11934</v>
      </c>
    </row>
    <row r="716" spans="2:6" ht="14.5" x14ac:dyDescent="0.35">
      <c r="B716">
        <v>2175</v>
      </c>
      <c r="C716">
        <v>1</v>
      </c>
      <c r="D716">
        <v>711</v>
      </c>
      <c r="E716" t="s">
        <v>818</v>
      </c>
      <c r="F716" s="195">
        <v>21797</v>
      </c>
    </row>
    <row r="717" spans="2:6" ht="14.5" x14ac:dyDescent="0.35">
      <c r="B717">
        <v>2175</v>
      </c>
      <c r="C717">
        <v>1</v>
      </c>
      <c r="D717">
        <v>712</v>
      </c>
      <c r="E717" t="s">
        <v>819</v>
      </c>
      <c r="F717" s="195">
        <v>20625</v>
      </c>
    </row>
    <row r="718" spans="2:6" ht="14.5" x14ac:dyDescent="0.35">
      <c r="B718">
        <v>2175</v>
      </c>
      <c r="C718">
        <v>1</v>
      </c>
      <c r="D718">
        <v>713</v>
      </c>
      <c r="E718" t="s">
        <v>820</v>
      </c>
      <c r="F718" s="195">
        <v>1066</v>
      </c>
    </row>
    <row r="719" spans="2:6" ht="14.5" x14ac:dyDescent="0.35">
      <c r="B719">
        <v>2175</v>
      </c>
      <c r="C719">
        <v>1</v>
      </c>
      <c r="D719">
        <v>714</v>
      </c>
      <c r="E719" t="s">
        <v>821</v>
      </c>
      <c r="F719" s="195">
        <v>30342</v>
      </c>
    </row>
    <row r="720" spans="2:6" ht="14.5" x14ac:dyDescent="0.35">
      <c r="B720">
        <v>2175</v>
      </c>
      <c r="C720">
        <v>1</v>
      </c>
      <c r="D720">
        <v>715</v>
      </c>
      <c r="E720" t="s">
        <v>822</v>
      </c>
      <c r="F720" s="195">
        <v>15768</v>
      </c>
    </row>
    <row r="721" spans="2:6" ht="14.5" x14ac:dyDescent="0.35">
      <c r="B721">
        <v>2175</v>
      </c>
      <c r="C721">
        <v>1</v>
      </c>
      <c r="D721">
        <v>716</v>
      </c>
      <c r="E721" t="s">
        <v>823</v>
      </c>
      <c r="F721" s="195">
        <v>12165</v>
      </c>
    </row>
    <row r="722" spans="2:6" ht="14.5" x14ac:dyDescent="0.35">
      <c r="B722">
        <v>2175</v>
      </c>
      <c r="C722">
        <v>1</v>
      </c>
      <c r="D722">
        <v>717</v>
      </c>
      <c r="E722" t="s">
        <v>824</v>
      </c>
      <c r="F722" s="195">
        <v>1159</v>
      </c>
    </row>
    <row r="723" spans="2:6" ht="14.5" x14ac:dyDescent="0.35">
      <c r="B723">
        <v>2175</v>
      </c>
      <c r="C723">
        <v>1</v>
      </c>
      <c r="D723">
        <v>718</v>
      </c>
      <c r="E723" t="s">
        <v>825</v>
      </c>
      <c r="F723" s="195">
        <v>8082</v>
      </c>
    </row>
    <row r="724" spans="2:6" ht="14.5" x14ac:dyDescent="0.35">
      <c r="B724">
        <v>2175</v>
      </c>
      <c r="C724">
        <v>1</v>
      </c>
      <c r="D724">
        <v>719</v>
      </c>
      <c r="E724" t="s">
        <v>826</v>
      </c>
      <c r="F724" s="195">
        <v>969</v>
      </c>
    </row>
    <row r="725" spans="2:6" ht="14.5" x14ac:dyDescent="0.35">
      <c r="B725">
        <v>2175</v>
      </c>
      <c r="C725">
        <v>1</v>
      </c>
      <c r="D725">
        <v>720</v>
      </c>
      <c r="E725" t="s">
        <v>827</v>
      </c>
      <c r="F725" s="195">
        <v>211793</v>
      </c>
    </row>
    <row r="726" spans="2:6" ht="14.5" x14ac:dyDescent="0.35">
      <c r="B726">
        <v>2175</v>
      </c>
      <c r="C726">
        <v>1</v>
      </c>
      <c r="D726">
        <v>721</v>
      </c>
      <c r="E726" t="s">
        <v>828</v>
      </c>
      <c r="F726" s="195">
        <v>410</v>
      </c>
    </row>
    <row r="727" spans="2:6" ht="14.5" x14ac:dyDescent="0.35">
      <c r="B727">
        <v>2175</v>
      </c>
      <c r="C727">
        <v>1</v>
      </c>
      <c r="D727">
        <v>722</v>
      </c>
      <c r="E727" t="s">
        <v>829</v>
      </c>
      <c r="F727" s="195">
        <v>71</v>
      </c>
    </row>
    <row r="728" spans="2:6" ht="14.5" x14ac:dyDescent="0.35">
      <c r="B728">
        <v>2175</v>
      </c>
      <c r="C728">
        <v>1</v>
      </c>
      <c r="D728">
        <v>723</v>
      </c>
      <c r="E728" t="s">
        <v>830</v>
      </c>
      <c r="F728" s="195">
        <v>213</v>
      </c>
    </row>
    <row r="729" spans="2:6" ht="14.5" x14ac:dyDescent="0.35">
      <c r="B729">
        <v>2175</v>
      </c>
      <c r="C729">
        <v>1</v>
      </c>
      <c r="D729">
        <v>724</v>
      </c>
      <c r="E729" t="s">
        <v>831</v>
      </c>
      <c r="F729" s="195">
        <v>662</v>
      </c>
    </row>
    <row r="730" spans="2:6" ht="14.5" x14ac:dyDescent="0.35">
      <c r="B730">
        <v>2175</v>
      </c>
      <c r="C730">
        <v>1</v>
      </c>
      <c r="D730">
        <v>725</v>
      </c>
      <c r="E730" t="s">
        <v>832</v>
      </c>
      <c r="F730" s="195">
        <v>135</v>
      </c>
    </row>
    <row r="731" spans="2:6" ht="14.5" x14ac:dyDescent="0.35">
      <c r="B731">
        <v>2175</v>
      </c>
      <c r="C731">
        <v>1</v>
      </c>
      <c r="D731">
        <v>726</v>
      </c>
      <c r="E731" t="s">
        <v>833</v>
      </c>
      <c r="F731" s="195">
        <v>265</v>
      </c>
    </row>
    <row r="732" spans="2:6" ht="14.5" x14ac:dyDescent="0.35">
      <c r="B732">
        <v>2175</v>
      </c>
      <c r="C732">
        <v>1</v>
      </c>
      <c r="D732">
        <v>727</v>
      </c>
      <c r="E732" t="s">
        <v>834</v>
      </c>
      <c r="F732" s="195">
        <v>399</v>
      </c>
    </row>
    <row r="733" spans="2:6" ht="14.5" x14ac:dyDescent="0.35">
      <c r="B733">
        <v>2175</v>
      </c>
      <c r="C733">
        <v>1</v>
      </c>
      <c r="D733">
        <v>728</v>
      </c>
      <c r="E733" t="s">
        <v>835</v>
      </c>
      <c r="F733" s="195">
        <v>22</v>
      </c>
    </row>
    <row r="734" spans="2:6" ht="14.5" x14ac:dyDescent="0.35">
      <c r="B734">
        <v>2175</v>
      </c>
      <c r="C734">
        <v>1</v>
      </c>
      <c r="D734">
        <v>729</v>
      </c>
      <c r="E734" t="s">
        <v>836</v>
      </c>
      <c r="F734" s="195">
        <v>277</v>
      </c>
    </row>
    <row r="735" spans="2:6" ht="14.5" x14ac:dyDescent="0.35">
      <c r="B735">
        <v>2175</v>
      </c>
      <c r="C735">
        <v>1</v>
      </c>
      <c r="D735">
        <v>730</v>
      </c>
      <c r="E735" t="s">
        <v>837</v>
      </c>
      <c r="F735" s="195">
        <v>158</v>
      </c>
    </row>
    <row r="736" spans="2:6" ht="14.5" x14ac:dyDescent="0.35">
      <c r="B736">
        <v>2175</v>
      </c>
      <c r="C736">
        <v>1</v>
      </c>
      <c r="D736">
        <v>731</v>
      </c>
      <c r="E736" t="s">
        <v>838</v>
      </c>
      <c r="F736" s="195">
        <v>352</v>
      </c>
    </row>
    <row r="737" spans="2:6" ht="14.5" x14ac:dyDescent="0.35">
      <c r="B737">
        <v>2175</v>
      </c>
      <c r="C737">
        <v>1</v>
      </c>
      <c r="D737">
        <v>732</v>
      </c>
      <c r="E737" t="s">
        <v>839</v>
      </c>
      <c r="F737" s="195">
        <v>12</v>
      </c>
    </row>
    <row r="738" spans="2:6" ht="14.5" x14ac:dyDescent="0.35">
      <c r="B738">
        <v>2175</v>
      </c>
      <c r="C738">
        <v>1</v>
      </c>
      <c r="D738">
        <v>733</v>
      </c>
      <c r="E738" t="s">
        <v>840</v>
      </c>
      <c r="F738" s="195">
        <v>112</v>
      </c>
    </row>
    <row r="739" spans="2:6" ht="14.5" x14ac:dyDescent="0.35">
      <c r="B739">
        <v>2175</v>
      </c>
      <c r="C739">
        <v>1</v>
      </c>
      <c r="D739">
        <v>734</v>
      </c>
      <c r="E739" t="s">
        <v>841</v>
      </c>
      <c r="F739" s="195">
        <v>21</v>
      </c>
    </row>
    <row r="740" spans="2:6" ht="14.5" x14ac:dyDescent="0.35">
      <c r="B740">
        <v>2175</v>
      </c>
      <c r="C740">
        <v>1</v>
      </c>
      <c r="D740">
        <v>735</v>
      </c>
      <c r="E740" t="s">
        <v>842</v>
      </c>
      <c r="F740" s="195">
        <v>3109</v>
      </c>
    </row>
    <row r="741" spans="2:6" ht="14.5" x14ac:dyDescent="0.35">
      <c r="B741">
        <v>2175</v>
      </c>
      <c r="C741">
        <v>1</v>
      </c>
      <c r="D741">
        <v>736</v>
      </c>
      <c r="E741" t="s">
        <v>843</v>
      </c>
      <c r="F741" s="195">
        <v>2.25</v>
      </c>
    </row>
    <row r="742" spans="2:6" ht="14.5" x14ac:dyDescent="0.35">
      <c r="B742">
        <v>2175</v>
      </c>
      <c r="C742">
        <v>1</v>
      </c>
      <c r="D742">
        <v>737</v>
      </c>
      <c r="E742" t="s">
        <v>844</v>
      </c>
      <c r="F742" s="195">
        <v>1.31</v>
      </c>
    </row>
    <row r="743" spans="2:6" ht="14.5" x14ac:dyDescent="0.35">
      <c r="B743">
        <v>2175</v>
      </c>
      <c r="C743">
        <v>1</v>
      </c>
      <c r="D743">
        <v>738</v>
      </c>
      <c r="E743" t="s">
        <v>845</v>
      </c>
      <c r="F743" s="195">
        <v>1.29</v>
      </c>
    </row>
    <row r="744" spans="2:6" ht="14.5" x14ac:dyDescent="0.35">
      <c r="B744">
        <v>2175</v>
      </c>
      <c r="C744">
        <v>1</v>
      </c>
      <c r="D744">
        <v>739</v>
      </c>
      <c r="E744" t="s">
        <v>846</v>
      </c>
      <c r="F744" s="195">
        <v>1.39</v>
      </c>
    </row>
    <row r="745" spans="2:6" ht="14.5" x14ac:dyDescent="0.35">
      <c r="B745">
        <v>2175</v>
      </c>
      <c r="C745">
        <v>1</v>
      </c>
      <c r="D745">
        <v>740</v>
      </c>
      <c r="E745" t="s">
        <v>847</v>
      </c>
      <c r="F745" s="195">
        <v>1.1299999999999999</v>
      </c>
    </row>
    <row r="746" spans="2:6" ht="14.5" x14ac:dyDescent="0.35">
      <c r="B746">
        <v>2175</v>
      </c>
      <c r="C746">
        <v>1</v>
      </c>
      <c r="D746">
        <v>741</v>
      </c>
      <c r="E746" t="s">
        <v>848</v>
      </c>
      <c r="F746" s="195">
        <v>1.22</v>
      </c>
    </row>
    <row r="747" spans="2:6" ht="14.5" x14ac:dyDescent="0.35">
      <c r="B747">
        <v>2175</v>
      </c>
      <c r="C747">
        <v>1</v>
      </c>
      <c r="D747">
        <v>742</v>
      </c>
      <c r="E747" t="s">
        <v>849</v>
      </c>
      <c r="F747" s="195">
        <v>1.93</v>
      </c>
    </row>
    <row r="748" spans="2:6" ht="14.5" x14ac:dyDescent="0.35">
      <c r="B748">
        <v>2175</v>
      </c>
      <c r="C748">
        <v>1</v>
      </c>
      <c r="D748">
        <v>743</v>
      </c>
      <c r="E748" t="s">
        <v>850</v>
      </c>
      <c r="F748" s="195">
        <v>2.06</v>
      </c>
    </row>
    <row r="749" spans="2:6" ht="14.5" x14ac:dyDescent="0.35">
      <c r="B749">
        <v>2175</v>
      </c>
      <c r="C749">
        <v>1</v>
      </c>
      <c r="D749">
        <v>744</v>
      </c>
      <c r="E749" t="s">
        <v>851</v>
      </c>
      <c r="F749" s="195">
        <v>0.91</v>
      </c>
    </row>
    <row r="750" spans="2:6" ht="14.5" x14ac:dyDescent="0.35">
      <c r="B750">
        <v>2175</v>
      </c>
      <c r="C750">
        <v>1</v>
      </c>
      <c r="D750">
        <v>745</v>
      </c>
      <c r="E750" t="s">
        <v>852</v>
      </c>
      <c r="F750" s="195">
        <v>1</v>
      </c>
    </row>
    <row r="751" spans="2:6" ht="14.5" x14ac:dyDescent="0.35">
      <c r="B751">
        <v>2175</v>
      </c>
      <c r="C751">
        <v>1</v>
      </c>
      <c r="D751">
        <v>746</v>
      </c>
      <c r="E751" t="s">
        <v>853</v>
      </c>
      <c r="F751" s="195">
        <v>2.89</v>
      </c>
    </row>
    <row r="752" spans="2:6" ht="14.5" x14ac:dyDescent="0.35">
      <c r="B752">
        <v>2175</v>
      </c>
      <c r="C752">
        <v>1</v>
      </c>
      <c r="D752">
        <v>747</v>
      </c>
      <c r="E752" t="s">
        <v>854</v>
      </c>
      <c r="F752" s="195">
        <v>1.04</v>
      </c>
    </row>
    <row r="753" spans="2:6" ht="14.5" x14ac:dyDescent="0.35">
      <c r="B753">
        <v>2175</v>
      </c>
      <c r="C753">
        <v>1</v>
      </c>
      <c r="D753">
        <v>748</v>
      </c>
      <c r="E753" t="s">
        <v>855</v>
      </c>
      <c r="F753" s="195">
        <v>1.39</v>
      </c>
    </row>
    <row r="754" spans="2:6" ht="14.5" x14ac:dyDescent="0.35">
      <c r="B754">
        <v>2175</v>
      </c>
      <c r="C754">
        <v>1</v>
      </c>
      <c r="D754">
        <v>749</v>
      </c>
      <c r="E754" t="s">
        <v>856</v>
      </c>
      <c r="F754" s="195">
        <v>2.17</v>
      </c>
    </row>
    <row r="755" spans="2:6" ht="14.5" x14ac:dyDescent="0.35">
      <c r="B755">
        <v>2175</v>
      </c>
      <c r="C755">
        <v>1</v>
      </c>
      <c r="D755">
        <v>750</v>
      </c>
      <c r="E755" t="s">
        <v>857</v>
      </c>
      <c r="F755" s="195">
        <v>1.47</v>
      </c>
    </row>
    <row r="756" spans="2:6" ht="14.5" x14ac:dyDescent="0.35">
      <c r="B756">
        <v>2175</v>
      </c>
      <c r="C756">
        <v>1</v>
      </c>
      <c r="D756">
        <v>751</v>
      </c>
      <c r="E756" t="s">
        <v>858</v>
      </c>
      <c r="F756" s="195">
        <v>142</v>
      </c>
    </row>
    <row r="757" spans="2:6" ht="14.5" x14ac:dyDescent="0.35">
      <c r="B757">
        <v>2175</v>
      </c>
      <c r="C757">
        <v>1</v>
      </c>
      <c r="D757">
        <v>752</v>
      </c>
      <c r="E757" t="s">
        <v>859</v>
      </c>
      <c r="F757" s="195">
        <v>22</v>
      </c>
    </row>
    <row r="758" spans="2:6" ht="14.5" x14ac:dyDescent="0.35">
      <c r="B758">
        <v>2175</v>
      </c>
      <c r="C758">
        <v>1</v>
      </c>
      <c r="D758">
        <v>753</v>
      </c>
      <c r="E758" t="s">
        <v>860</v>
      </c>
      <c r="F758" s="195">
        <v>75</v>
      </c>
    </row>
    <row r="759" spans="2:6" ht="14.5" x14ac:dyDescent="0.35">
      <c r="B759">
        <v>2175</v>
      </c>
      <c r="C759">
        <v>1</v>
      </c>
      <c r="D759">
        <v>754</v>
      </c>
      <c r="E759" t="s">
        <v>861</v>
      </c>
      <c r="F759" s="195">
        <v>276</v>
      </c>
    </row>
    <row r="760" spans="2:6" ht="14.5" x14ac:dyDescent="0.35">
      <c r="B760">
        <v>2175</v>
      </c>
      <c r="C760">
        <v>1</v>
      </c>
      <c r="D760">
        <v>755</v>
      </c>
      <c r="E760" t="s">
        <v>862</v>
      </c>
      <c r="F760" s="195">
        <v>50</v>
      </c>
    </row>
    <row r="761" spans="2:6" ht="14.5" x14ac:dyDescent="0.35">
      <c r="B761">
        <v>2175</v>
      </c>
      <c r="C761">
        <v>1</v>
      </c>
      <c r="D761">
        <v>756</v>
      </c>
      <c r="E761" t="s">
        <v>863</v>
      </c>
      <c r="F761" s="195">
        <v>123</v>
      </c>
    </row>
    <row r="762" spans="2:6" ht="14.5" x14ac:dyDescent="0.35">
      <c r="B762">
        <v>2175</v>
      </c>
      <c r="C762">
        <v>1</v>
      </c>
      <c r="D762">
        <v>757</v>
      </c>
      <c r="E762" t="s">
        <v>864</v>
      </c>
      <c r="F762" s="195">
        <v>156</v>
      </c>
    </row>
    <row r="763" spans="2:6" ht="14.5" x14ac:dyDescent="0.35">
      <c r="B763">
        <v>2175</v>
      </c>
      <c r="C763">
        <v>1</v>
      </c>
      <c r="D763">
        <v>758</v>
      </c>
      <c r="E763" t="s">
        <v>865</v>
      </c>
      <c r="F763" s="195">
        <v>10</v>
      </c>
    </row>
    <row r="764" spans="2:6" ht="14.5" x14ac:dyDescent="0.35">
      <c r="B764">
        <v>2175</v>
      </c>
      <c r="C764">
        <v>1</v>
      </c>
      <c r="D764">
        <v>759</v>
      </c>
      <c r="E764" t="s">
        <v>866</v>
      </c>
      <c r="F764" s="195">
        <v>107</v>
      </c>
    </row>
    <row r="765" spans="2:6" ht="14.5" x14ac:dyDescent="0.35">
      <c r="B765">
        <v>2175</v>
      </c>
      <c r="C765">
        <v>1</v>
      </c>
      <c r="D765">
        <v>760</v>
      </c>
      <c r="E765" t="s">
        <v>867</v>
      </c>
      <c r="F765" s="195">
        <v>52</v>
      </c>
    </row>
    <row r="766" spans="2:6" ht="14.5" x14ac:dyDescent="0.35">
      <c r="B766">
        <v>2175</v>
      </c>
      <c r="C766">
        <v>1</v>
      </c>
      <c r="D766">
        <v>761</v>
      </c>
      <c r="E766" t="s">
        <v>868</v>
      </c>
      <c r="F766" s="195">
        <v>151</v>
      </c>
    </row>
    <row r="767" spans="2:6" ht="14.5" x14ac:dyDescent="0.35">
      <c r="B767">
        <v>2175</v>
      </c>
      <c r="C767">
        <v>1</v>
      </c>
      <c r="D767">
        <v>762</v>
      </c>
      <c r="E767" t="s">
        <v>869</v>
      </c>
      <c r="F767" s="195">
        <v>4</v>
      </c>
    </row>
    <row r="768" spans="2:6" ht="14.5" x14ac:dyDescent="0.35">
      <c r="B768">
        <v>2175</v>
      </c>
      <c r="C768">
        <v>1</v>
      </c>
      <c r="D768">
        <v>763</v>
      </c>
      <c r="E768" t="s">
        <v>870</v>
      </c>
      <c r="F768" s="195">
        <v>37</v>
      </c>
    </row>
    <row r="769" spans="2:6" ht="14.5" x14ac:dyDescent="0.35">
      <c r="B769">
        <v>2175</v>
      </c>
      <c r="C769">
        <v>1</v>
      </c>
      <c r="D769">
        <v>764</v>
      </c>
      <c r="E769" t="s">
        <v>871</v>
      </c>
      <c r="F769" s="195">
        <v>7</v>
      </c>
    </row>
    <row r="770" spans="2:6" ht="14.5" x14ac:dyDescent="0.35">
      <c r="B770">
        <v>2175</v>
      </c>
      <c r="C770">
        <v>1</v>
      </c>
      <c r="D770">
        <v>765</v>
      </c>
      <c r="E770" t="s">
        <v>872</v>
      </c>
      <c r="F770" s="195">
        <v>1212</v>
      </c>
    </row>
    <row r="771" spans="2:6" ht="14.5" x14ac:dyDescent="0.35">
      <c r="B771">
        <v>2175</v>
      </c>
      <c r="C771">
        <v>1</v>
      </c>
      <c r="D771">
        <v>766</v>
      </c>
      <c r="E771" t="s">
        <v>873</v>
      </c>
      <c r="F771" s="195">
        <v>37</v>
      </c>
    </row>
    <row r="772" spans="2:6" ht="14.5" x14ac:dyDescent="0.35">
      <c r="B772">
        <v>2175</v>
      </c>
      <c r="C772">
        <v>1</v>
      </c>
      <c r="D772">
        <v>767</v>
      </c>
      <c r="E772" t="s">
        <v>874</v>
      </c>
      <c r="F772" s="195">
        <v>13</v>
      </c>
    </row>
    <row r="773" spans="2:6" ht="14.5" x14ac:dyDescent="0.35">
      <c r="B773">
        <v>2175</v>
      </c>
      <c r="C773">
        <v>1</v>
      </c>
      <c r="D773">
        <v>768</v>
      </c>
      <c r="E773" t="s">
        <v>875</v>
      </c>
      <c r="F773" s="195">
        <v>36</v>
      </c>
    </row>
    <row r="774" spans="2:6" ht="14.5" x14ac:dyDescent="0.35">
      <c r="B774">
        <v>2175</v>
      </c>
      <c r="C774">
        <v>1</v>
      </c>
      <c r="D774">
        <v>769</v>
      </c>
      <c r="E774" t="s">
        <v>876</v>
      </c>
      <c r="F774" s="195">
        <v>37</v>
      </c>
    </row>
    <row r="775" spans="2:6" ht="14.5" x14ac:dyDescent="0.35">
      <c r="B775">
        <v>2175</v>
      </c>
      <c r="C775">
        <v>1</v>
      </c>
      <c r="D775">
        <v>770</v>
      </c>
      <c r="E775" t="s">
        <v>877</v>
      </c>
      <c r="F775" s="195">
        <v>10</v>
      </c>
    </row>
    <row r="776" spans="2:6" ht="14.5" x14ac:dyDescent="0.35">
      <c r="B776">
        <v>2175</v>
      </c>
      <c r="C776">
        <v>1</v>
      </c>
      <c r="D776">
        <v>771</v>
      </c>
      <c r="E776" t="s">
        <v>878</v>
      </c>
      <c r="F776" s="195">
        <v>8</v>
      </c>
    </row>
    <row r="777" spans="2:6" ht="14.5" x14ac:dyDescent="0.35">
      <c r="B777">
        <v>2175</v>
      </c>
      <c r="C777">
        <v>1</v>
      </c>
      <c r="D777">
        <v>772</v>
      </c>
      <c r="E777" t="s">
        <v>879</v>
      </c>
      <c r="F777" s="195">
        <v>16</v>
      </c>
    </row>
    <row r="778" spans="2:6" ht="14.5" x14ac:dyDescent="0.35">
      <c r="B778">
        <v>2175</v>
      </c>
      <c r="C778">
        <v>1</v>
      </c>
      <c r="D778">
        <v>773</v>
      </c>
      <c r="E778" t="s">
        <v>880</v>
      </c>
      <c r="F778" s="195">
        <v>4</v>
      </c>
    </row>
    <row r="779" spans="2:6" ht="14.5" x14ac:dyDescent="0.35">
      <c r="B779">
        <v>2175</v>
      </c>
      <c r="C779">
        <v>1</v>
      </c>
      <c r="D779">
        <v>774</v>
      </c>
      <c r="E779" t="s">
        <v>881</v>
      </c>
      <c r="F779" s="195">
        <v>17</v>
      </c>
    </row>
    <row r="780" spans="2:6" ht="14.5" x14ac:dyDescent="0.35">
      <c r="B780">
        <v>2175</v>
      </c>
      <c r="C780">
        <v>1</v>
      </c>
      <c r="D780">
        <v>775</v>
      </c>
      <c r="E780" t="s">
        <v>882</v>
      </c>
      <c r="F780" s="195">
        <v>8</v>
      </c>
    </row>
    <row r="781" spans="2:6" ht="14.5" x14ac:dyDescent="0.35">
      <c r="B781">
        <v>2175</v>
      </c>
      <c r="C781">
        <v>1</v>
      </c>
      <c r="D781">
        <v>776</v>
      </c>
      <c r="E781" t="s">
        <v>883</v>
      </c>
      <c r="F781" s="195">
        <v>8</v>
      </c>
    </row>
    <row r="782" spans="2:6" ht="14.5" x14ac:dyDescent="0.35">
      <c r="B782">
        <v>2175</v>
      </c>
      <c r="C782">
        <v>1</v>
      </c>
      <c r="D782">
        <v>777</v>
      </c>
      <c r="E782" t="s">
        <v>884</v>
      </c>
      <c r="F782" s="195">
        <v>1</v>
      </c>
    </row>
    <row r="783" spans="2:6" ht="14.5" x14ac:dyDescent="0.35">
      <c r="B783">
        <v>2175</v>
      </c>
      <c r="C783">
        <v>1</v>
      </c>
      <c r="D783">
        <v>778</v>
      </c>
      <c r="E783" t="s">
        <v>885</v>
      </c>
      <c r="F783" s="195">
        <v>24</v>
      </c>
    </row>
    <row r="784" spans="2:6" ht="14.5" x14ac:dyDescent="0.35">
      <c r="B784">
        <v>2175</v>
      </c>
      <c r="C784">
        <v>1</v>
      </c>
      <c r="D784">
        <v>779</v>
      </c>
      <c r="E784" t="s">
        <v>886</v>
      </c>
      <c r="F784" s="195">
        <v>1</v>
      </c>
    </row>
    <row r="785" spans="2:6" ht="14.5" x14ac:dyDescent="0.35">
      <c r="B785">
        <v>2175</v>
      </c>
      <c r="C785">
        <v>1</v>
      </c>
      <c r="D785">
        <v>780</v>
      </c>
      <c r="E785" t="s">
        <v>887</v>
      </c>
      <c r="F785" s="195">
        <v>220</v>
      </c>
    </row>
    <row r="786" spans="2:6" ht="14.5" x14ac:dyDescent="0.35">
      <c r="B786">
        <v>2175</v>
      </c>
      <c r="C786">
        <v>1</v>
      </c>
      <c r="D786">
        <v>781</v>
      </c>
      <c r="E786" t="s">
        <v>888</v>
      </c>
      <c r="F786" s="195">
        <v>26.06</v>
      </c>
    </row>
    <row r="787" spans="2:6" ht="14.5" x14ac:dyDescent="0.35">
      <c r="B787">
        <v>2175</v>
      </c>
      <c r="C787">
        <v>1</v>
      </c>
      <c r="D787">
        <v>782</v>
      </c>
      <c r="E787" t="s">
        <v>889</v>
      </c>
      <c r="F787" s="195">
        <v>59.09</v>
      </c>
    </row>
    <row r="788" spans="2:6" ht="14.5" x14ac:dyDescent="0.35">
      <c r="B788">
        <v>2175</v>
      </c>
      <c r="C788">
        <v>1</v>
      </c>
      <c r="D788">
        <v>783</v>
      </c>
      <c r="E788" t="s">
        <v>890</v>
      </c>
      <c r="F788" s="195">
        <v>48</v>
      </c>
    </row>
    <row r="789" spans="2:6" ht="14.5" x14ac:dyDescent="0.35">
      <c r="B789">
        <v>2175</v>
      </c>
      <c r="C789">
        <v>1</v>
      </c>
      <c r="D789">
        <v>784</v>
      </c>
      <c r="E789" t="s">
        <v>891</v>
      </c>
      <c r="F789" s="195">
        <v>13.41</v>
      </c>
    </row>
    <row r="790" spans="2:6" ht="14.5" x14ac:dyDescent="0.35">
      <c r="B790">
        <v>2175</v>
      </c>
      <c r="C790">
        <v>1</v>
      </c>
      <c r="D790">
        <v>785</v>
      </c>
      <c r="E790" t="s">
        <v>892</v>
      </c>
      <c r="F790" s="195">
        <v>20</v>
      </c>
    </row>
    <row r="791" spans="2:6" ht="14.5" x14ac:dyDescent="0.35">
      <c r="B791">
        <v>2175</v>
      </c>
      <c r="C791">
        <v>1</v>
      </c>
      <c r="D791">
        <v>786</v>
      </c>
      <c r="E791" t="s">
        <v>893</v>
      </c>
      <c r="F791" s="195">
        <v>6.5</v>
      </c>
    </row>
    <row r="792" spans="2:6" ht="14.5" x14ac:dyDescent="0.35">
      <c r="B792">
        <v>2175</v>
      </c>
      <c r="C792">
        <v>1</v>
      </c>
      <c r="D792">
        <v>787</v>
      </c>
      <c r="E792" t="s">
        <v>894</v>
      </c>
      <c r="F792" s="195">
        <v>10.26</v>
      </c>
    </row>
    <row r="793" spans="2:6" ht="14.5" x14ac:dyDescent="0.35">
      <c r="B793">
        <v>2175</v>
      </c>
      <c r="C793">
        <v>1</v>
      </c>
      <c r="D793">
        <v>788</v>
      </c>
      <c r="E793" t="s">
        <v>895</v>
      </c>
      <c r="F793" s="195">
        <v>40</v>
      </c>
    </row>
    <row r="794" spans="2:6" ht="14.5" x14ac:dyDescent="0.35">
      <c r="B794">
        <v>2175</v>
      </c>
      <c r="C794">
        <v>1</v>
      </c>
      <c r="D794">
        <v>789</v>
      </c>
      <c r="E794" t="s">
        <v>896</v>
      </c>
      <c r="F794" s="195">
        <v>15.89</v>
      </c>
    </row>
    <row r="795" spans="2:6" ht="14.5" x14ac:dyDescent="0.35">
      <c r="B795">
        <v>2175</v>
      </c>
      <c r="C795">
        <v>1</v>
      </c>
      <c r="D795">
        <v>790</v>
      </c>
      <c r="E795" t="s">
        <v>897</v>
      </c>
      <c r="F795" s="195">
        <v>15.38</v>
      </c>
    </row>
    <row r="796" spans="2:6" ht="14.5" x14ac:dyDescent="0.35">
      <c r="B796">
        <v>2175</v>
      </c>
      <c r="C796">
        <v>1</v>
      </c>
      <c r="D796">
        <v>791</v>
      </c>
      <c r="E796" t="s">
        <v>898</v>
      </c>
      <c r="F796" s="195">
        <v>5.3</v>
      </c>
    </row>
    <row r="797" spans="2:6" ht="14.5" x14ac:dyDescent="0.35">
      <c r="B797">
        <v>2175</v>
      </c>
      <c r="C797">
        <v>1</v>
      </c>
      <c r="D797">
        <v>792</v>
      </c>
      <c r="E797" t="s">
        <v>899</v>
      </c>
      <c r="F797" s="195">
        <v>25</v>
      </c>
    </row>
    <row r="798" spans="2:6" ht="14.5" x14ac:dyDescent="0.35">
      <c r="B798">
        <v>2175</v>
      </c>
      <c r="C798">
        <v>1</v>
      </c>
      <c r="D798">
        <v>793</v>
      </c>
      <c r="E798" t="s">
        <v>900</v>
      </c>
      <c r="F798" s="195">
        <v>64.86</v>
      </c>
    </row>
    <row r="799" spans="2:6" ht="14.5" x14ac:dyDescent="0.35">
      <c r="B799">
        <v>2175</v>
      </c>
      <c r="C799">
        <v>1</v>
      </c>
      <c r="D799">
        <v>794</v>
      </c>
      <c r="E799" t="s">
        <v>901</v>
      </c>
      <c r="F799" s="195">
        <v>14.29</v>
      </c>
    </row>
    <row r="800" spans="2:6" ht="14.5" x14ac:dyDescent="0.35">
      <c r="B800">
        <v>2175</v>
      </c>
      <c r="C800">
        <v>1</v>
      </c>
      <c r="D800">
        <v>795</v>
      </c>
      <c r="E800" t="s">
        <v>902</v>
      </c>
      <c r="F800" s="195">
        <v>18.149999999999999</v>
      </c>
    </row>
    <row r="801" spans="2:6" ht="14.5" x14ac:dyDescent="0.35">
      <c r="B801">
        <v>2175</v>
      </c>
      <c r="C801">
        <v>1</v>
      </c>
      <c r="D801">
        <v>796</v>
      </c>
      <c r="E801" t="s">
        <v>903</v>
      </c>
      <c r="F801" s="195">
        <v>18204</v>
      </c>
    </row>
    <row r="802" spans="2:6" ht="14.5" x14ac:dyDescent="0.35">
      <c r="B802">
        <v>2175</v>
      </c>
      <c r="C802">
        <v>1</v>
      </c>
      <c r="D802">
        <v>797</v>
      </c>
      <c r="E802" t="s">
        <v>904</v>
      </c>
      <c r="F802" s="195">
        <v>5435</v>
      </c>
    </row>
    <row r="803" spans="2:6" ht="14.5" x14ac:dyDescent="0.35">
      <c r="B803">
        <v>2175</v>
      </c>
      <c r="C803">
        <v>1</v>
      </c>
      <c r="D803">
        <v>798</v>
      </c>
      <c r="E803" t="s">
        <v>905</v>
      </c>
      <c r="F803" s="195">
        <v>16504</v>
      </c>
    </row>
    <row r="804" spans="2:6" ht="14.5" x14ac:dyDescent="0.35">
      <c r="B804">
        <v>2175</v>
      </c>
      <c r="C804">
        <v>1</v>
      </c>
      <c r="D804">
        <v>799</v>
      </c>
      <c r="E804" t="s">
        <v>906</v>
      </c>
      <c r="F804" s="195">
        <v>47743</v>
      </c>
    </row>
    <row r="805" spans="2:6" ht="14.5" x14ac:dyDescent="0.35">
      <c r="B805">
        <v>2175</v>
      </c>
      <c r="C805">
        <v>1</v>
      </c>
      <c r="D805">
        <v>800</v>
      </c>
      <c r="E805" t="s">
        <v>907</v>
      </c>
      <c r="F805" s="195">
        <v>11934</v>
      </c>
    </row>
    <row r="806" spans="2:6" ht="14.5" x14ac:dyDescent="0.35">
      <c r="B806">
        <v>2175</v>
      </c>
      <c r="C806">
        <v>1</v>
      </c>
      <c r="D806">
        <v>801</v>
      </c>
      <c r="E806" t="s">
        <v>908</v>
      </c>
      <c r="F806" s="195">
        <v>21797</v>
      </c>
    </row>
    <row r="807" spans="2:6" ht="14.5" x14ac:dyDescent="0.35">
      <c r="B807">
        <v>2175</v>
      </c>
      <c r="C807">
        <v>1</v>
      </c>
      <c r="D807">
        <v>802</v>
      </c>
      <c r="E807" t="s">
        <v>909</v>
      </c>
      <c r="F807" s="195">
        <v>20625</v>
      </c>
    </row>
    <row r="808" spans="2:6" ht="14.5" x14ac:dyDescent="0.35">
      <c r="B808">
        <v>2175</v>
      </c>
      <c r="C808">
        <v>1</v>
      </c>
      <c r="D808">
        <v>803</v>
      </c>
      <c r="E808" t="s">
        <v>910</v>
      </c>
      <c r="F808" s="195">
        <v>1066</v>
      </c>
    </row>
    <row r="809" spans="2:6" ht="14.5" x14ac:dyDescent="0.35">
      <c r="B809">
        <v>2175</v>
      </c>
      <c r="C809">
        <v>1</v>
      </c>
      <c r="D809">
        <v>804</v>
      </c>
      <c r="E809" t="s">
        <v>911</v>
      </c>
      <c r="F809" s="195">
        <v>30342</v>
      </c>
    </row>
    <row r="810" spans="2:6" ht="14.5" x14ac:dyDescent="0.35">
      <c r="B810">
        <v>2175</v>
      </c>
      <c r="C810">
        <v>1</v>
      </c>
      <c r="D810">
        <v>805</v>
      </c>
      <c r="E810" t="s">
        <v>912</v>
      </c>
      <c r="F810" s="195">
        <v>15768</v>
      </c>
    </row>
    <row r="811" spans="2:6" ht="14.5" x14ac:dyDescent="0.35">
      <c r="B811">
        <v>2175</v>
      </c>
      <c r="C811">
        <v>1</v>
      </c>
      <c r="D811">
        <v>806</v>
      </c>
      <c r="E811" t="s">
        <v>913</v>
      </c>
      <c r="F811" s="195">
        <v>12165</v>
      </c>
    </row>
    <row r="812" spans="2:6" ht="14.5" x14ac:dyDescent="0.35">
      <c r="B812">
        <v>2175</v>
      </c>
      <c r="C812">
        <v>1</v>
      </c>
      <c r="D812">
        <v>807</v>
      </c>
      <c r="E812" t="s">
        <v>914</v>
      </c>
      <c r="F812" s="195">
        <v>1159</v>
      </c>
    </row>
    <row r="813" spans="2:6" ht="14.5" x14ac:dyDescent="0.35">
      <c r="B813">
        <v>2175</v>
      </c>
      <c r="C813">
        <v>1</v>
      </c>
      <c r="D813">
        <v>808</v>
      </c>
      <c r="E813" t="s">
        <v>915</v>
      </c>
      <c r="F813" s="195">
        <v>8082</v>
      </c>
    </row>
    <row r="814" spans="2:6" ht="14.5" x14ac:dyDescent="0.35">
      <c r="B814">
        <v>2175</v>
      </c>
      <c r="C814">
        <v>1</v>
      </c>
      <c r="D814">
        <v>809</v>
      </c>
      <c r="E814" t="s">
        <v>916</v>
      </c>
      <c r="F814" s="195">
        <v>969</v>
      </c>
    </row>
    <row r="815" spans="2:6" ht="14.5" x14ac:dyDescent="0.35">
      <c r="B815">
        <v>2175</v>
      </c>
      <c r="C815">
        <v>1</v>
      </c>
      <c r="D815">
        <v>810</v>
      </c>
      <c r="E815" t="s">
        <v>917</v>
      </c>
      <c r="F815" s="195">
        <v>211793</v>
      </c>
    </row>
    <row r="816" spans="2:6" ht="14.5" x14ac:dyDescent="0.35">
      <c r="B816">
        <v>2175</v>
      </c>
      <c r="C816">
        <v>1</v>
      </c>
      <c r="D816">
        <v>811</v>
      </c>
      <c r="E816" t="s">
        <v>918</v>
      </c>
      <c r="F816" s="195">
        <v>604</v>
      </c>
    </row>
    <row r="817" spans="2:6" ht="14.5" x14ac:dyDescent="0.35">
      <c r="B817">
        <v>2175</v>
      </c>
      <c r="C817">
        <v>1</v>
      </c>
      <c r="D817">
        <v>812</v>
      </c>
      <c r="E817" t="s">
        <v>919</v>
      </c>
      <c r="F817" s="195">
        <v>157</v>
      </c>
    </row>
    <row r="818" spans="2:6" ht="14.5" x14ac:dyDescent="0.35">
      <c r="B818">
        <v>2175</v>
      </c>
      <c r="C818">
        <v>1</v>
      </c>
      <c r="D818">
        <v>813</v>
      </c>
      <c r="E818" t="s">
        <v>920</v>
      </c>
      <c r="F818" s="195">
        <v>468</v>
      </c>
    </row>
    <row r="819" spans="2:6" ht="14.5" x14ac:dyDescent="0.35">
      <c r="B819">
        <v>2175</v>
      </c>
      <c r="C819">
        <v>1</v>
      </c>
      <c r="D819">
        <v>814</v>
      </c>
      <c r="E819" t="s">
        <v>921</v>
      </c>
      <c r="F819" s="195">
        <v>2159</v>
      </c>
    </row>
    <row r="820" spans="2:6" ht="14.5" x14ac:dyDescent="0.35">
      <c r="B820">
        <v>2175</v>
      </c>
      <c r="C820">
        <v>1</v>
      </c>
      <c r="D820">
        <v>815</v>
      </c>
      <c r="E820" t="s">
        <v>922</v>
      </c>
      <c r="F820" s="195">
        <v>316</v>
      </c>
    </row>
    <row r="821" spans="2:6" ht="14.5" x14ac:dyDescent="0.35">
      <c r="B821">
        <v>2175</v>
      </c>
      <c r="C821">
        <v>1</v>
      </c>
      <c r="D821">
        <v>816</v>
      </c>
      <c r="E821" t="s">
        <v>923</v>
      </c>
      <c r="F821" s="195">
        <v>974</v>
      </c>
    </row>
    <row r="822" spans="2:6" ht="14.5" x14ac:dyDescent="0.35">
      <c r="B822">
        <v>2175</v>
      </c>
      <c r="C822">
        <v>1</v>
      </c>
      <c r="D822">
        <v>817</v>
      </c>
      <c r="E822" t="s">
        <v>924</v>
      </c>
      <c r="F822" s="195">
        <v>1283</v>
      </c>
    </row>
    <row r="823" spans="2:6" ht="14.5" x14ac:dyDescent="0.35">
      <c r="B823">
        <v>2175</v>
      </c>
      <c r="C823">
        <v>1</v>
      </c>
      <c r="D823">
        <v>818</v>
      </c>
      <c r="E823" t="s">
        <v>925</v>
      </c>
      <c r="F823" s="195">
        <v>45</v>
      </c>
    </row>
    <row r="824" spans="2:6" ht="14.5" x14ac:dyDescent="0.35">
      <c r="B824">
        <v>2175</v>
      </c>
      <c r="C824">
        <v>1</v>
      </c>
      <c r="D824">
        <v>819</v>
      </c>
      <c r="E824" t="s">
        <v>926</v>
      </c>
      <c r="F824" s="195">
        <v>874</v>
      </c>
    </row>
    <row r="825" spans="2:6" ht="14.5" x14ac:dyDescent="0.35">
      <c r="B825">
        <v>2175</v>
      </c>
      <c r="C825">
        <v>1</v>
      </c>
      <c r="D825">
        <v>820</v>
      </c>
      <c r="E825" t="s">
        <v>927</v>
      </c>
      <c r="F825" s="195">
        <v>501</v>
      </c>
    </row>
    <row r="826" spans="2:6" ht="14.5" x14ac:dyDescent="0.35">
      <c r="B826">
        <v>2175</v>
      </c>
      <c r="C826">
        <v>1</v>
      </c>
      <c r="D826">
        <v>821</v>
      </c>
      <c r="E826" t="s">
        <v>928</v>
      </c>
      <c r="F826" s="195">
        <v>775</v>
      </c>
    </row>
    <row r="827" spans="2:6" ht="14.5" x14ac:dyDescent="0.35">
      <c r="B827">
        <v>2175</v>
      </c>
      <c r="C827">
        <v>1</v>
      </c>
      <c r="D827">
        <v>822</v>
      </c>
      <c r="E827" t="s">
        <v>929</v>
      </c>
      <c r="F827" s="195">
        <v>36</v>
      </c>
    </row>
    <row r="828" spans="2:6" ht="14.5" x14ac:dyDescent="0.35">
      <c r="B828">
        <v>2175</v>
      </c>
      <c r="C828">
        <v>1</v>
      </c>
      <c r="D828">
        <v>823</v>
      </c>
      <c r="E828" t="s">
        <v>930</v>
      </c>
      <c r="F828" s="195">
        <v>168</v>
      </c>
    </row>
    <row r="829" spans="2:6" ht="14.5" x14ac:dyDescent="0.35">
      <c r="B829">
        <v>2175</v>
      </c>
      <c r="C829">
        <v>1</v>
      </c>
      <c r="D829">
        <v>824</v>
      </c>
      <c r="E829" t="s">
        <v>931</v>
      </c>
      <c r="F829" s="195">
        <v>62</v>
      </c>
    </row>
    <row r="830" spans="2:6" ht="14.5" x14ac:dyDescent="0.35">
      <c r="B830">
        <v>2175</v>
      </c>
      <c r="C830">
        <v>1</v>
      </c>
      <c r="D830">
        <v>825</v>
      </c>
      <c r="E830" t="s">
        <v>932</v>
      </c>
      <c r="F830" s="195">
        <v>8422</v>
      </c>
    </row>
    <row r="831" spans="2:6" ht="14.5" x14ac:dyDescent="0.35">
      <c r="B831">
        <v>2175</v>
      </c>
      <c r="C831">
        <v>1</v>
      </c>
      <c r="D831">
        <v>826</v>
      </c>
      <c r="E831" t="s">
        <v>933</v>
      </c>
      <c r="F831" s="195">
        <v>3.32</v>
      </c>
    </row>
    <row r="832" spans="2:6" ht="14.5" x14ac:dyDescent="0.35">
      <c r="B832">
        <v>2175</v>
      </c>
      <c r="C832">
        <v>1</v>
      </c>
      <c r="D832">
        <v>827</v>
      </c>
      <c r="E832" t="s">
        <v>934</v>
      </c>
      <c r="F832" s="195">
        <v>2.89</v>
      </c>
    </row>
    <row r="833" spans="2:6" ht="14.5" x14ac:dyDescent="0.35">
      <c r="B833">
        <v>2175</v>
      </c>
      <c r="C833">
        <v>1</v>
      </c>
      <c r="D833">
        <v>828</v>
      </c>
      <c r="E833" t="s">
        <v>935</v>
      </c>
      <c r="F833" s="195">
        <v>2.84</v>
      </c>
    </row>
    <row r="834" spans="2:6" ht="14.5" x14ac:dyDescent="0.35">
      <c r="B834">
        <v>2175</v>
      </c>
      <c r="C834">
        <v>1</v>
      </c>
      <c r="D834">
        <v>829</v>
      </c>
      <c r="E834" t="s">
        <v>936</v>
      </c>
      <c r="F834" s="195">
        <v>4.5199999999999996</v>
      </c>
    </row>
    <row r="835" spans="2:6" ht="14.5" x14ac:dyDescent="0.35">
      <c r="B835">
        <v>2175</v>
      </c>
      <c r="C835">
        <v>1</v>
      </c>
      <c r="D835">
        <v>830</v>
      </c>
      <c r="E835" t="s">
        <v>937</v>
      </c>
      <c r="F835" s="195">
        <v>2.65</v>
      </c>
    </row>
    <row r="836" spans="2:6" ht="14.5" x14ac:dyDescent="0.35">
      <c r="B836">
        <v>2175</v>
      </c>
      <c r="C836">
        <v>1</v>
      </c>
      <c r="D836">
        <v>831</v>
      </c>
      <c r="E836" t="s">
        <v>938</v>
      </c>
      <c r="F836" s="195">
        <v>4.47</v>
      </c>
    </row>
    <row r="837" spans="2:6" ht="14.5" x14ac:dyDescent="0.35">
      <c r="B837">
        <v>2175</v>
      </c>
      <c r="C837">
        <v>1</v>
      </c>
      <c r="D837">
        <v>832</v>
      </c>
      <c r="E837" t="s">
        <v>939</v>
      </c>
      <c r="F837" s="195">
        <v>6.22</v>
      </c>
    </row>
    <row r="838" spans="2:6" ht="14.5" x14ac:dyDescent="0.35">
      <c r="B838">
        <v>2175</v>
      </c>
      <c r="C838">
        <v>1</v>
      </c>
      <c r="D838">
        <v>833</v>
      </c>
      <c r="E838" t="s">
        <v>940</v>
      </c>
      <c r="F838" s="195">
        <v>4.22</v>
      </c>
    </row>
    <row r="839" spans="2:6" ht="14.5" x14ac:dyDescent="0.35">
      <c r="B839">
        <v>2175</v>
      </c>
      <c r="C839">
        <v>1</v>
      </c>
      <c r="D839">
        <v>834</v>
      </c>
      <c r="E839" t="s">
        <v>941</v>
      </c>
      <c r="F839" s="195">
        <v>2.88</v>
      </c>
    </row>
    <row r="840" spans="2:6" ht="14.5" x14ac:dyDescent="0.35">
      <c r="B840">
        <v>2175</v>
      </c>
      <c r="C840">
        <v>1</v>
      </c>
      <c r="D840">
        <v>835</v>
      </c>
      <c r="E840" t="s">
        <v>942</v>
      </c>
      <c r="F840" s="195">
        <v>3.18</v>
      </c>
    </row>
    <row r="841" spans="2:6" ht="14.5" x14ac:dyDescent="0.35">
      <c r="B841">
        <v>2175</v>
      </c>
      <c r="C841">
        <v>1</v>
      </c>
      <c r="D841">
        <v>836</v>
      </c>
      <c r="E841" t="s">
        <v>943</v>
      </c>
      <c r="F841" s="195">
        <v>6.37</v>
      </c>
    </row>
    <row r="842" spans="2:6" ht="14.5" x14ac:dyDescent="0.35">
      <c r="B842">
        <v>2175</v>
      </c>
      <c r="C842">
        <v>1</v>
      </c>
      <c r="D842">
        <v>837</v>
      </c>
      <c r="E842" t="s">
        <v>944</v>
      </c>
      <c r="F842" s="195">
        <v>3.11</v>
      </c>
    </row>
    <row r="843" spans="2:6" ht="14.5" x14ac:dyDescent="0.35">
      <c r="B843">
        <v>2175</v>
      </c>
      <c r="C843">
        <v>1</v>
      </c>
      <c r="D843">
        <v>838</v>
      </c>
      <c r="E843" t="s">
        <v>945</v>
      </c>
      <c r="F843" s="195">
        <v>2.08</v>
      </c>
    </row>
    <row r="844" spans="2:6" ht="14.5" x14ac:dyDescent="0.35">
      <c r="B844">
        <v>2175</v>
      </c>
      <c r="C844">
        <v>1</v>
      </c>
      <c r="D844">
        <v>839</v>
      </c>
      <c r="E844" t="s">
        <v>946</v>
      </c>
      <c r="F844" s="195">
        <v>6.4</v>
      </c>
    </row>
    <row r="845" spans="2:6" ht="14.5" x14ac:dyDescent="0.35">
      <c r="B845">
        <v>2175</v>
      </c>
      <c r="C845">
        <v>1</v>
      </c>
      <c r="D845">
        <v>840</v>
      </c>
      <c r="E845" t="s">
        <v>947</v>
      </c>
      <c r="F845" s="195">
        <v>3.98</v>
      </c>
    </row>
    <row r="846" spans="2:6" ht="14.5" x14ac:dyDescent="0.35">
      <c r="B846">
        <v>2175</v>
      </c>
      <c r="C846">
        <v>1</v>
      </c>
      <c r="D846">
        <v>841</v>
      </c>
      <c r="E846" t="s">
        <v>948</v>
      </c>
      <c r="F846" s="195">
        <v>338</v>
      </c>
    </row>
    <row r="847" spans="2:6" ht="14.5" x14ac:dyDescent="0.35">
      <c r="B847">
        <v>2175</v>
      </c>
      <c r="C847">
        <v>1</v>
      </c>
      <c r="D847">
        <v>842</v>
      </c>
      <c r="E847" t="s">
        <v>949</v>
      </c>
      <c r="F847" s="195">
        <v>67</v>
      </c>
    </row>
    <row r="848" spans="2:6" ht="14.5" x14ac:dyDescent="0.35">
      <c r="B848">
        <v>2175</v>
      </c>
      <c r="C848">
        <v>1</v>
      </c>
      <c r="D848">
        <v>843</v>
      </c>
      <c r="E848" t="s">
        <v>950</v>
      </c>
      <c r="F848" s="195">
        <v>260</v>
      </c>
    </row>
    <row r="849" spans="2:6" ht="14.5" x14ac:dyDescent="0.35">
      <c r="B849">
        <v>2175</v>
      </c>
      <c r="C849">
        <v>1</v>
      </c>
      <c r="D849">
        <v>844</v>
      </c>
      <c r="E849" t="s">
        <v>951</v>
      </c>
      <c r="F849" s="195">
        <v>959</v>
      </c>
    </row>
    <row r="850" spans="2:6" ht="14.5" x14ac:dyDescent="0.35">
      <c r="B850">
        <v>2175</v>
      </c>
      <c r="C850">
        <v>1</v>
      </c>
      <c r="D850">
        <v>845</v>
      </c>
      <c r="E850" t="s">
        <v>952</v>
      </c>
      <c r="F850" s="195">
        <v>119</v>
      </c>
    </row>
    <row r="851" spans="2:6" ht="14.5" x14ac:dyDescent="0.35">
      <c r="B851">
        <v>2175</v>
      </c>
      <c r="C851">
        <v>1</v>
      </c>
      <c r="D851">
        <v>846</v>
      </c>
      <c r="E851" t="s">
        <v>953</v>
      </c>
      <c r="F851" s="195">
        <v>538</v>
      </c>
    </row>
    <row r="852" spans="2:6" ht="14.5" x14ac:dyDescent="0.35">
      <c r="B852">
        <v>2175</v>
      </c>
      <c r="C852">
        <v>1</v>
      </c>
      <c r="D852">
        <v>847</v>
      </c>
      <c r="E852" t="s">
        <v>954</v>
      </c>
      <c r="F852" s="195">
        <v>443</v>
      </c>
    </row>
    <row r="853" spans="2:6" ht="14.5" x14ac:dyDescent="0.35">
      <c r="B853">
        <v>2175</v>
      </c>
      <c r="C853">
        <v>1</v>
      </c>
      <c r="D853">
        <v>848</v>
      </c>
      <c r="E853" t="s">
        <v>955</v>
      </c>
      <c r="F853" s="195">
        <v>23</v>
      </c>
    </row>
    <row r="854" spans="2:6" ht="14.5" x14ac:dyDescent="0.35">
      <c r="B854">
        <v>2175</v>
      </c>
      <c r="C854">
        <v>1</v>
      </c>
      <c r="D854">
        <v>849</v>
      </c>
      <c r="E854" t="s">
        <v>956</v>
      </c>
      <c r="F854" s="195">
        <v>430</v>
      </c>
    </row>
    <row r="855" spans="2:6" ht="14.5" x14ac:dyDescent="0.35">
      <c r="B855">
        <v>2175</v>
      </c>
      <c r="C855">
        <v>1</v>
      </c>
      <c r="D855">
        <v>850</v>
      </c>
      <c r="E855" t="s">
        <v>957</v>
      </c>
      <c r="F855" s="195">
        <v>243</v>
      </c>
    </row>
    <row r="856" spans="2:6" ht="14.5" x14ac:dyDescent="0.35">
      <c r="B856">
        <v>2175</v>
      </c>
      <c r="C856">
        <v>1</v>
      </c>
      <c r="D856">
        <v>851</v>
      </c>
      <c r="E856" t="s">
        <v>958</v>
      </c>
      <c r="F856" s="195">
        <v>311</v>
      </c>
    </row>
    <row r="857" spans="2:6" ht="14.5" x14ac:dyDescent="0.35">
      <c r="B857">
        <v>2175</v>
      </c>
      <c r="C857">
        <v>1</v>
      </c>
      <c r="D857">
        <v>852</v>
      </c>
      <c r="E857" t="s">
        <v>959</v>
      </c>
      <c r="F857" s="195">
        <v>20</v>
      </c>
    </row>
    <row r="858" spans="2:6" ht="14.5" x14ac:dyDescent="0.35">
      <c r="B858">
        <v>2175</v>
      </c>
      <c r="C858">
        <v>1</v>
      </c>
      <c r="D858">
        <v>853</v>
      </c>
      <c r="E858" t="s">
        <v>960</v>
      </c>
      <c r="F858" s="195">
        <v>76</v>
      </c>
    </row>
    <row r="859" spans="2:6" ht="14.5" x14ac:dyDescent="0.35">
      <c r="B859">
        <v>2175</v>
      </c>
      <c r="C859">
        <v>1</v>
      </c>
      <c r="D859">
        <v>854</v>
      </c>
      <c r="E859" t="s">
        <v>961</v>
      </c>
      <c r="F859" s="195">
        <v>13</v>
      </c>
    </row>
    <row r="860" spans="2:6" ht="14.5" x14ac:dyDescent="0.35">
      <c r="B860">
        <v>2175</v>
      </c>
      <c r="C860">
        <v>1</v>
      </c>
      <c r="D860">
        <v>855</v>
      </c>
      <c r="E860" t="s">
        <v>962</v>
      </c>
      <c r="F860" s="195">
        <v>3840</v>
      </c>
    </row>
    <row r="861" spans="2:6" ht="14.5" x14ac:dyDescent="0.35">
      <c r="B861">
        <v>2175</v>
      </c>
      <c r="C861">
        <v>1</v>
      </c>
      <c r="D861">
        <v>856</v>
      </c>
      <c r="E861" t="s">
        <v>963</v>
      </c>
      <c r="F861" s="195">
        <v>253</v>
      </c>
    </row>
    <row r="862" spans="2:6" ht="14.5" x14ac:dyDescent="0.35">
      <c r="B862">
        <v>2175</v>
      </c>
      <c r="C862">
        <v>1</v>
      </c>
      <c r="D862">
        <v>857</v>
      </c>
      <c r="E862" t="s">
        <v>964</v>
      </c>
      <c r="F862" s="195">
        <v>22</v>
      </c>
    </row>
    <row r="863" spans="2:6" ht="14.5" x14ac:dyDescent="0.35">
      <c r="B863">
        <v>2175</v>
      </c>
      <c r="C863">
        <v>1</v>
      </c>
      <c r="D863">
        <v>858</v>
      </c>
      <c r="E863" t="s">
        <v>965</v>
      </c>
      <c r="F863" s="195">
        <v>195</v>
      </c>
    </row>
    <row r="864" spans="2:6" ht="14.5" x14ac:dyDescent="0.35">
      <c r="B864">
        <v>2175</v>
      </c>
      <c r="C864">
        <v>1</v>
      </c>
      <c r="D864">
        <v>859</v>
      </c>
      <c r="E864" t="s">
        <v>966</v>
      </c>
      <c r="F864" s="195">
        <v>643</v>
      </c>
    </row>
    <row r="865" spans="2:6" ht="14.5" x14ac:dyDescent="0.35">
      <c r="B865">
        <v>2175</v>
      </c>
      <c r="C865">
        <v>1</v>
      </c>
      <c r="D865">
        <v>860</v>
      </c>
      <c r="E865" t="s">
        <v>967</v>
      </c>
      <c r="F865" s="195">
        <v>17</v>
      </c>
    </row>
    <row r="866" spans="2:6" ht="14.5" x14ac:dyDescent="0.35">
      <c r="B866">
        <v>2175</v>
      </c>
      <c r="C866">
        <v>1</v>
      </c>
      <c r="D866">
        <v>861</v>
      </c>
      <c r="E866" t="s">
        <v>968</v>
      </c>
      <c r="F866" s="195">
        <v>355</v>
      </c>
    </row>
    <row r="867" spans="2:6" ht="14.5" x14ac:dyDescent="0.35">
      <c r="B867">
        <v>2175</v>
      </c>
      <c r="C867">
        <v>1</v>
      </c>
      <c r="D867">
        <v>862</v>
      </c>
      <c r="E867" t="s">
        <v>969</v>
      </c>
      <c r="F867" s="195">
        <v>93</v>
      </c>
    </row>
    <row r="868" spans="2:6" ht="14.5" x14ac:dyDescent="0.35">
      <c r="B868">
        <v>2175</v>
      </c>
      <c r="C868">
        <v>1</v>
      </c>
      <c r="D868">
        <v>863</v>
      </c>
      <c r="E868" t="s">
        <v>970</v>
      </c>
      <c r="F868" s="195">
        <v>22</v>
      </c>
    </row>
    <row r="869" spans="2:6" ht="14.5" x14ac:dyDescent="0.35">
      <c r="B869">
        <v>2175</v>
      </c>
      <c r="C869">
        <v>1</v>
      </c>
      <c r="D869">
        <v>864</v>
      </c>
      <c r="E869" t="s">
        <v>971</v>
      </c>
      <c r="F869" s="195">
        <v>48</v>
      </c>
    </row>
    <row r="870" spans="2:6" ht="14.5" x14ac:dyDescent="0.35">
      <c r="B870">
        <v>2175</v>
      </c>
      <c r="C870">
        <v>1</v>
      </c>
      <c r="D870">
        <v>865</v>
      </c>
      <c r="E870" t="s">
        <v>972</v>
      </c>
      <c r="F870" s="195">
        <v>0</v>
      </c>
    </row>
    <row r="871" spans="2:6" ht="14.5" x14ac:dyDescent="0.35">
      <c r="B871">
        <v>2175</v>
      </c>
      <c r="C871">
        <v>1</v>
      </c>
      <c r="D871">
        <v>866</v>
      </c>
      <c r="E871" t="s">
        <v>973</v>
      </c>
      <c r="F871" s="195">
        <v>71</v>
      </c>
    </row>
    <row r="872" spans="2:6" ht="14.5" x14ac:dyDescent="0.35">
      <c r="B872">
        <v>2175</v>
      </c>
      <c r="C872">
        <v>1</v>
      </c>
      <c r="D872">
        <v>867</v>
      </c>
      <c r="E872" t="s">
        <v>974</v>
      </c>
      <c r="F872" s="195">
        <v>20</v>
      </c>
    </row>
    <row r="873" spans="2:6" ht="14.5" x14ac:dyDescent="0.35">
      <c r="B873">
        <v>2175</v>
      </c>
      <c r="C873">
        <v>1</v>
      </c>
      <c r="D873">
        <v>868</v>
      </c>
      <c r="E873" t="s">
        <v>975</v>
      </c>
      <c r="F873" s="195">
        <v>44</v>
      </c>
    </row>
    <row r="874" spans="2:6" ht="14.5" x14ac:dyDescent="0.35">
      <c r="B874">
        <v>2175</v>
      </c>
      <c r="C874">
        <v>1</v>
      </c>
      <c r="D874">
        <v>869</v>
      </c>
      <c r="E874" t="s">
        <v>976</v>
      </c>
      <c r="F874" s="195">
        <v>6</v>
      </c>
    </row>
    <row r="875" spans="2:6" ht="14.5" x14ac:dyDescent="0.35">
      <c r="B875">
        <v>2175</v>
      </c>
      <c r="C875">
        <v>1</v>
      </c>
      <c r="D875">
        <v>870</v>
      </c>
      <c r="E875" t="s">
        <v>977</v>
      </c>
      <c r="F875" s="195">
        <v>1789</v>
      </c>
    </row>
    <row r="876" spans="2:6" ht="14.5" x14ac:dyDescent="0.35">
      <c r="B876">
        <v>2175</v>
      </c>
      <c r="C876">
        <v>1</v>
      </c>
      <c r="D876">
        <v>871</v>
      </c>
      <c r="E876" t="s">
        <v>978</v>
      </c>
      <c r="F876" s="195">
        <v>270</v>
      </c>
    </row>
    <row r="877" spans="2:6" ht="14.5" x14ac:dyDescent="0.35">
      <c r="B877">
        <v>2175</v>
      </c>
      <c r="C877">
        <v>1</v>
      </c>
      <c r="D877">
        <v>872</v>
      </c>
      <c r="E877" t="s">
        <v>979</v>
      </c>
      <c r="F877" s="195">
        <v>116</v>
      </c>
    </row>
    <row r="878" spans="2:6" ht="14.5" x14ac:dyDescent="0.35">
      <c r="B878">
        <v>2175</v>
      </c>
      <c r="C878">
        <v>1</v>
      </c>
      <c r="D878">
        <v>873</v>
      </c>
      <c r="E878" t="s">
        <v>980</v>
      </c>
      <c r="F878" s="195">
        <v>284</v>
      </c>
    </row>
    <row r="879" spans="2:6" ht="14.5" x14ac:dyDescent="0.35">
      <c r="B879">
        <v>2175</v>
      </c>
      <c r="C879">
        <v>1</v>
      </c>
      <c r="D879">
        <v>874</v>
      </c>
      <c r="E879" t="s">
        <v>981</v>
      </c>
      <c r="F879" s="195">
        <v>269</v>
      </c>
    </row>
    <row r="880" spans="2:6" ht="14.5" x14ac:dyDescent="0.35">
      <c r="B880">
        <v>2175</v>
      </c>
      <c r="C880">
        <v>1</v>
      </c>
      <c r="D880">
        <v>875</v>
      </c>
      <c r="E880" t="s">
        <v>982</v>
      </c>
      <c r="F880" s="195">
        <v>320</v>
      </c>
    </row>
    <row r="881" spans="2:6" ht="14.5" x14ac:dyDescent="0.35">
      <c r="B881">
        <v>2175</v>
      </c>
      <c r="C881">
        <v>1</v>
      </c>
      <c r="D881">
        <v>876</v>
      </c>
      <c r="E881" t="s">
        <v>983</v>
      </c>
      <c r="F881" s="195">
        <v>308</v>
      </c>
    </row>
    <row r="882" spans="2:6" ht="14.5" x14ac:dyDescent="0.35">
      <c r="B882">
        <v>2175</v>
      </c>
      <c r="C882">
        <v>1</v>
      </c>
      <c r="D882">
        <v>877</v>
      </c>
      <c r="E882" t="s">
        <v>984</v>
      </c>
      <c r="F882" s="195">
        <v>277</v>
      </c>
    </row>
    <row r="883" spans="2:6" ht="14.5" x14ac:dyDescent="0.35">
      <c r="B883">
        <v>2175</v>
      </c>
      <c r="C883">
        <v>1</v>
      </c>
      <c r="D883">
        <v>878</v>
      </c>
      <c r="E883" t="s">
        <v>985</v>
      </c>
      <c r="F883" s="195">
        <v>222</v>
      </c>
    </row>
    <row r="884" spans="2:6" ht="14.5" x14ac:dyDescent="0.35">
      <c r="B884">
        <v>2175</v>
      </c>
      <c r="C884">
        <v>1</v>
      </c>
      <c r="D884">
        <v>879</v>
      </c>
      <c r="E884" t="s">
        <v>986</v>
      </c>
      <c r="F884" s="195">
        <v>269</v>
      </c>
    </row>
    <row r="885" spans="2:6" ht="14.5" x14ac:dyDescent="0.35">
      <c r="B885">
        <v>2175</v>
      </c>
      <c r="C885">
        <v>1</v>
      </c>
      <c r="D885">
        <v>880</v>
      </c>
      <c r="E885" t="s">
        <v>987</v>
      </c>
      <c r="F885" s="195">
        <v>0</v>
      </c>
    </row>
    <row r="886" spans="2:6" ht="14.5" x14ac:dyDescent="0.35">
      <c r="B886">
        <v>2175</v>
      </c>
      <c r="C886">
        <v>1</v>
      </c>
      <c r="D886">
        <v>881</v>
      </c>
      <c r="E886" t="s">
        <v>988</v>
      </c>
      <c r="F886" s="195">
        <v>239</v>
      </c>
    </row>
    <row r="887" spans="2:6" ht="14.5" x14ac:dyDescent="0.35">
      <c r="B887">
        <v>2175</v>
      </c>
      <c r="C887">
        <v>1</v>
      </c>
      <c r="D887">
        <v>882</v>
      </c>
      <c r="E887" t="s">
        <v>989</v>
      </c>
      <c r="F887" s="195">
        <v>141</v>
      </c>
    </row>
    <row r="888" spans="2:6" ht="14.5" x14ac:dyDescent="0.35">
      <c r="B888">
        <v>2175</v>
      </c>
      <c r="C888">
        <v>1</v>
      </c>
      <c r="D888">
        <v>883</v>
      </c>
      <c r="E888" t="s">
        <v>990</v>
      </c>
      <c r="F888" s="195">
        <v>271</v>
      </c>
    </row>
    <row r="889" spans="2:6" ht="14.5" x14ac:dyDescent="0.35">
      <c r="B889">
        <v>2175</v>
      </c>
      <c r="C889">
        <v>1</v>
      </c>
      <c r="D889">
        <v>884</v>
      </c>
      <c r="E889" t="s">
        <v>991</v>
      </c>
      <c r="F889" s="195">
        <v>227</v>
      </c>
    </row>
    <row r="890" spans="2:6" ht="14.5" x14ac:dyDescent="0.35">
      <c r="B890">
        <v>2175</v>
      </c>
      <c r="C890">
        <v>1</v>
      </c>
      <c r="D890">
        <v>885</v>
      </c>
      <c r="E890" t="s">
        <v>992</v>
      </c>
      <c r="F890" s="195">
        <v>320</v>
      </c>
    </row>
    <row r="891" spans="2:6" ht="14.5" x14ac:dyDescent="0.35">
      <c r="B891">
        <v>2175</v>
      </c>
      <c r="C891">
        <v>1</v>
      </c>
      <c r="D891">
        <v>886</v>
      </c>
      <c r="E891" t="s">
        <v>993</v>
      </c>
      <c r="F891" s="195">
        <v>78</v>
      </c>
    </row>
    <row r="892" spans="2:6" ht="14.5" x14ac:dyDescent="0.35">
      <c r="B892">
        <v>2175</v>
      </c>
      <c r="C892">
        <v>1</v>
      </c>
      <c r="D892">
        <v>887</v>
      </c>
      <c r="E892" t="s">
        <v>994</v>
      </c>
      <c r="F892" s="195">
        <v>49</v>
      </c>
    </row>
    <row r="893" spans="2:6" ht="14.5" x14ac:dyDescent="0.35">
      <c r="B893">
        <v>2175</v>
      </c>
      <c r="C893">
        <v>1</v>
      </c>
      <c r="D893">
        <v>888</v>
      </c>
      <c r="E893" t="s">
        <v>995</v>
      </c>
      <c r="F893" s="195">
        <v>76</v>
      </c>
    </row>
    <row r="894" spans="2:6" ht="14.5" x14ac:dyDescent="0.35">
      <c r="B894">
        <v>2175</v>
      </c>
      <c r="C894">
        <v>1</v>
      </c>
      <c r="D894">
        <v>889</v>
      </c>
      <c r="E894" t="s">
        <v>996</v>
      </c>
      <c r="F894" s="195">
        <v>76</v>
      </c>
    </row>
    <row r="895" spans="2:6" ht="14.5" x14ac:dyDescent="0.35">
      <c r="B895">
        <v>2175</v>
      </c>
      <c r="C895">
        <v>1</v>
      </c>
      <c r="D895">
        <v>890</v>
      </c>
      <c r="E895" t="s">
        <v>997</v>
      </c>
      <c r="F895" s="195">
        <v>178</v>
      </c>
    </row>
    <row r="896" spans="2:6" ht="14.5" x14ac:dyDescent="0.35">
      <c r="B896">
        <v>2175</v>
      </c>
      <c r="C896">
        <v>1</v>
      </c>
      <c r="D896">
        <v>891</v>
      </c>
      <c r="E896" t="s">
        <v>998</v>
      </c>
      <c r="F896" s="195">
        <v>150</v>
      </c>
    </row>
    <row r="897" spans="2:6" ht="14.5" x14ac:dyDescent="0.35">
      <c r="B897">
        <v>2175</v>
      </c>
      <c r="C897">
        <v>1</v>
      </c>
      <c r="D897">
        <v>892</v>
      </c>
      <c r="E897" t="s">
        <v>999</v>
      </c>
      <c r="F897" s="195">
        <v>57</v>
      </c>
    </row>
    <row r="898" spans="2:6" ht="14.5" x14ac:dyDescent="0.35">
      <c r="B898">
        <v>2175</v>
      </c>
      <c r="C898">
        <v>1</v>
      </c>
      <c r="D898">
        <v>893</v>
      </c>
      <c r="E898" t="s">
        <v>1000</v>
      </c>
      <c r="F898" s="195">
        <v>31</v>
      </c>
    </row>
    <row r="899" spans="2:6" ht="14.5" x14ac:dyDescent="0.35">
      <c r="B899">
        <v>2175</v>
      </c>
      <c r="C899">
        <v>1</v>
      </c>
      <c r="D899">
        <v>894</v>
      </c>
      <c r="E899" t="s">
        <v>1001</v>
      </c>
      <c r="F899" s="195">
        <v>59</v>
      </c>
    </row>
    <row r="900" spans="2:6" ht="14.5" x14ac:dyDescent="0.35">
      <c r="B900">
        <v>2175</v>
      </c>
      <c r="C900">
        <v>1</v>
      </c>
      <c r="D900">
        <v>895</v>
      </c>
      <c r="E900" t="s">
        <v>1002</v>
      </c>
      <c r="F900" s="195">
        <v>0</v>
      </c>
    </row>
    <row r="901" spans="2:6" ht="14.5" x14ac:dyDescent="0.35">
      <c r="B901">
        <v>2175</v>
      </c>
      <c r="C901">
        <v>1</v>
      </c>
      <c r="D901">
        <v>896</v>
      </c>
      <c r="E901" t="s">
        <v>1003</v>
      </c>
      <c r="F901" s="195">
        <v>46</v>
      </c>
    </row>
    <row r="902" spans="2:6" ht="14.5" x14ac:dyDescent="0.35">
      <c r="B902">
        <v>2175</v>
      </c>
      <c r="C902">
        <v>1</v>
      </c>
      <c r="D902">
        <v>897</v>
      </c>
      <c r="E902" t="s">
        <v>1004</v>
      </c>
      <c r="F902" s="195">
        <v>77</v>
      </c>
    </row>
    <row r="903" spans="2:6" ht="14.5" x14ac:dyDescent="0.35">
      <c r="B903">
        <v>2175</v>
      </c>
      <c r="C903">
        <v>1</v>
      </c>
      <c r="D903">
        <v>898</v>
      </c>
      <c r="E903" t="s">
        <v>1005</v>
      </c>
      <c r="F903" s="195">
        <v>86</v>
      </c>
    </row>
    <row r="904" spans="2:6" ht="14.5" x14ac:dyDescent="0.35">
      <c r="B904">
        <v>2175</v>
      </c>
      <c r="C904">
        <v>1</v>
      </c>
      <c r="D904">
        <v>899</v>
      </c>
      <c r="E904" t="s">
        <v>1006</v>
      </c>
      <c r="F904" s="195">
        <v>143</v>
      </c>
    </row>
    <row r="905" spans="2:6" ht="14.5" x14ac:dyDescent="0.35">
      <c r="B905">
        <v>2175</v>
      </c>
      <c r="C905">
        <v>1</v>
      </c>
      <c r="D905">
        <v>900</v>
      </c>
      <c r="E905" t="s">
        <v>1007</v>
      </c>
      <c r="F905" s="195">
        <v>89</v>
      </c>
    </row>
    <row r="906" spans="2:6" ht="14.5" x14ac:dyDescent="0.35">
      <c r="B906">
        <v>2175</v>
      </c>
      <c r="C906">
        <v>1</v>
      </c>
      <c r="D906">
        <v>901</v>
      </c>
      <c r="E906" t="s">
        <v>1008</v>
      </c>
      <c r="F906" s="195">
        <v>337</v>
      </c>
    </row>
    <row r="907" spans="2:6" ht="14.5" x14ac:dyDescent="0.35">
      <c r="B907">
        <v>2175</v>
      </c>
      <c r="C907">
        <v>1</v>
      </c>
      <c r="D907">
        <v>902</v>
      </c>
      <c r="E907" t="s">
        <v>1009</v>
      </c>
      <c r="F907" s="195">
        <v>67</v>
      </c>
    </row>
    <row r="908" spans="2:6" ht="14.5" x14ac:dyDescent="0.35">
      <c r="B908">
        <v>2175</v>
      </c>
      <c r="C908">
        <v>1</v>
      </c>
      <c r="D908">
        <v>903</v>
      </c>
      <c r="E908" t="s">
        <v>1010</v>
      </c>
      <c r="F908" s="195">
        <v>260</v>
      </c>
    </row>
    <row r="909" spans="2:6" ht="14.5" x14ac:dyDescent="0.35">
      <c r="B909">
        <v>2175</v>
      </c>
      <c r="C909">
        <v>1</v>
      </c>
      <c r="D909">
        <v>904</v>
      </c>
      <c r="E909" t="s">
        <v>1011</v>
      </c>
      <c r="F909" s="195">
        <v>959</v>
      </c>
    </row>
    <row r="910" spans="2:6" ht="14.5" x14ac:dyDescent="0.35">
      <c r="B910">
        <v>2175</v>
      </c>
      <c r="C910">
        <v>1</v>
      </c>
      <c r="D910">
        <v>905</v>
      </c>
      <c r="E910" t="s">
        <v>1012</v>
      </c>
      <c r="F910" s="195">
        <v>119</v>
      </c>
    </row>
    <row r="911" spans="2:6" ht="14.5" x14ac:dyDescent="0.35">
      <c r="B911">
        <v>2175</v>
      </c>
      <c r="C911">
        <v>1</v>
      </c>
      <c r="D911">
        <v>906</v>
      </c>
      <c r="E911" t="s">
        <v>1013</v>
      </c>
      <c r="F911" s="195">
        <v>538</v>
      </c>
    </row>
    <row r="912" spans="2:6" ht="14.5" x14ac:dyDescent="0.35">
      <c r="B912">
        <v>2175</v>
      </c>
      <c r="C912">
        <v>1</v>
      </c>
      <c r="D912">
        <v>907</v>
      </c>
      <c r="E912" t="s">
        <v>1014</v>
      </c>
      <c r="F912" s="195">
        <v>432</v>
      </c>
    </row>
    <row r="913" spans="2:6" ht="14.5" x14ac:dyDescent="0.35">
      <c r="B913">
        <v>2175</v>
      </c>
      <c r="C913">
        <v>1</v>
      </c>
      <c r="D913">
        <v>908</v>
      </c>
      <c r="E913" t="s">
        <v>1015</v>
      </c>
      <c r="F913" s="195">
        <v>23</v>
      </c>
    </row>
    <row r="914" spans="2:6" ht="14.5" x14ac:dyDescent="0.35">
      <c r="B914">
        <v>2175</v>
      </c>
      <c r="C914">
        <v>1</v>
      </c>
      <c r="D914">
        <v>909</v>
      </c>
      <c r="E914" t="s">
        <v>1016</v>
      </c>
      <c r="F914" s="195">
        <v>430</v>
      </c>
    </row>
    <row r="915" spans="2:6" ht="14.5" x14ac:dyDescent="0.35">
      <c r="B915">
        <v>2175</v>
      </c>
      <c r="C915">
        <v>1</v>
      </c>
      <c r="D915">
        <v>910</v>
      </c>
      <c r="E915" t="s">
        <v>1017</v>
      </c>
      <c r="F915" s="195">
        <v>243</v>
      </c>
    </row>
    <row r="916" spans="2:6" ht="14.5" x14ac:dyDescent="0.35">
      <c r="B916">
        <v>2175</v>
      </c>
      <c r="C916">
        <v>1</v>
      </c>
      <c r="D916">
        <v>911</v>
      </c>
      <c r="E916" t="s">
        <v>1018</v>
      </c>
      <c r="F916" s="195">
        <v>311</v>
      </c>
    </row>
    <row r="917" spans="2:6" ht="14.5" x14ac:dyDescent="0.35">
      <c r="B917">
        <v>2175</v>
      </c>
      <c r="C917">
        <v>1</v>
      </c>
      <c r="D917">
        <v>912</v>
      </c>
      <c r="E917" t="s">
        <v>1019</v>
      </c>
      <c r="F917" s="195">
        <v>20</v>
      </c>
    </row>
    <row r="918" spans="2:6" ht="14.5" x14ac:dyDescent="0.35">
      <c r="B918">
        <v>2175</v>
      </c>
      <c r="C918">
        <v>1</v>
      </c>
      <c r="D918">
        <v>913</v>
      </c>
      <c r="E918" t="s">
        <v>1020</v>
      </c>
      <c r="F918" s="195">
        <v>76</v>
      </c>
    </row>
    <row r="919" spans="2:6" ht="14.5" x14ac:dyDescent="0.35">
      <c r="B919">
        <v>2175</v>
      </c>
      <c r="C919">
        <v>1</v>
      </c>
      <c r="D919">
        <v>914</v>
      </c>
      <c r="E919" t="s">
        <v>1021</v>
      </c>
      <c r="F919" s="195">
        <v>13</v>
      </c>
    </row>
    <row r="920" spans="2:6" ht="14.5" x14ac:dyDescent="0.35">
      <c r="B920">
        <v>2175</v>
      </c>
      <c r="C920">
        <v>1</v>
      </c>
      <c r="D920">
        <v>915</v>
      </c>
      <c r="E920" t="s">
        <v>1022</v>
      </c>
      <c r="F920" s="195">
        <v>3828</v>
      </c>
    </row>
    <row r="921" spans="2:6" ht="14.5" x14ac:dyDescent="0.35">
      <c r="B921">
        <v>2175</v>
      </c>
      <c r="C921">
        <v>1</v>
      </c>
      <c r="D921">
        <v>916</v>
      </c>
      <c r="E921" t="s">
        <v>1023</v>
      </c>
      <c r="F921" s="195">
        <v>5</v>
      </c>
    </row>
    <row r="922" spans="2:6" ht="14.5" x14ac:dyDescent="0.35">
      <c r="B922">
        <v>2175</v>
      </c>
      <c r="C922">
        <v>1</v>
      </c>
      <c r="D922">
        <v>917</v>
      </c>
      <c r="E922" t="s">
        <v>1024</v>
      </c>
      <c r="F922" s="195">
        <v>1</v>
      </c>
    </row>
    <row r="923" spans="2:6" ht="14.5" x14ac:dyDescent="0.35">
      <c r="B923">
        <v>2175</v>
      </c>
      <c r="C923">
        <v>1</v>
      </c>
      <c r="D923">
        <v>918</v>
      </c>
      <c r="E923" t="s">
        <v>1025</v>
      </c>
      <c r="F923" s="195">
        <v>23</v>
      </c>
    </row>
    <row r="924" spans="2:6" ht="14.5" x14ac:dyDescent="0.35">
      <c r="B924">
        <v>2175</v>
      </c>
      <c r="C924">
        <v>1</v>
      </c>
      <c r="D924">
        <v>919</v>
      </c>
      <c r="E924" t="s">
        <v>1026</v>
      </c>
      <c r="F924" s="195">
        <v>19</v>
      </c>
    </row>
    <row r="925" spans="2:6" ht="14.5" x14ac:dyDescent="0.35">
      <c r="B925">
        <v>2175</v>
      </c>
      <c r="C925">
        <v>1</v>
      </c>
      <c r="D925">
        <v>920</v>
      </c>
      <c r="E925" t="s">
        <v>1027</v>
      </c>
      <c r="F925" s="195">
        <v>0</v>
      </c>
    </row>
    <row r="926" spans="2:6" ht="14.5" x14ac:dyDescent="0.35">
      <c r="B926">
        <v>2175</v>
      </c>
      <c r="C926">
        <v>1</v>
      </c>
      <c r="D926">
        <v>921</v>
      </c>
      <c r="E926" t="s">
        <v>1028</v>
      </c>
      <c r="F926" s="195">
        <v>6</v>
      </c>
    </row>
    <row r="927" spans="2:6" ht="14.5" x14ac:dyDescent="0.35">
      <c r="B927">
        <v>2175</v>
      </c>
      <c r="C927">
        <v>1</v>
      </c>
      <c r="D927">
        <v>922</v>
      </c>
      <c r="E927" t="s">
        <v>1029</v>
      </c>
      <c r="F927" s="195">
        <v>36</v>
      </c>
    </row>
    <row r="928" spans="2:6" ht="14.5" x14ac:dyDescent="0.35">
      <c r="B928">
        <v>2175</v>
      </c>
      <c r="C928">
        <v>1</v>
      </c>
      <c r="D928">
        <v>923</v>
      </c>
      <c r="E928" t="s">
        <v>1030</v>
      </c>
      <c r="F928" s="195">
        <v>7</v>
      </c>
    </row>
    <row r="929" spans="2:6" ht="14.5" x14ac:dyDescent="0.35">
      <c r="B929">
        <v>2175</v>
      </c>
      <c r="C929">
        <v>1</v>
      </c>
      <c r="D929">
        <v>924</v>
      </c>
      <c r="E929" t="s">
        <v>1031</v>
      </c>
      <c r="F929" s="195">
        <v>8</v>
      </c>
    </row>
    <row r="930" spans="2:6" ht="14.5" x14ac:dyDescent="0.35">
      <c r="B930">
        <v>2175</v>
      </c>
      <c r="C930">
        <v>1</v>
      </c>
      <c r="D930">
        <v>925</v>
      </c>
      <c r="E930" t="s">
        <v>1032</v>
      </c>
      <c r="F930" s="195">
        <v>0</v>
      </c>
    </row>
    <row r="931" spans="2:6" ht="14.5" x14ac:dyDescent="0.35">
      <c r="B931">
        <v>2175</v>
      </c>
      <c r="C931">
        <v>1</v>
      </c>
      <c r="D931">
        <v>926</v>
      </c>
      <c r="E931" t="s">
        <v>1033</v>
      </c>
      <c r="F931" s="195">
        <v>3</v>
      </c>
    </row>
    <row r="932" spans="2:6" ht="14.5" x14ac:dyDescent="0.35">
      <c r="B932">
        <v>2175</v>
      </c>
      <c r="C932">
        <v>1</v>
      </c>
      <c r="D932">
        <v>927</v>
      </c>
      <c r="E932" t="s">
        <v>1034</v>
      </c>
      <c r="F932" s="195">
        <v>1</v>
      </c>
    </row>
    <row r="933" spans="2:6" ht="14.5" x14ac:dyDescent="0.35">
      <c r="B933">
        <v>2175</v>
      </c>
      <c r="C933">
        <v>1</v>
      </c>
      <c r="D933">
        <v>928</v>
      </c>
      <c r="E933" t="s">
        <v>1035</v>
      </c>
      <c r="F933" s="195">
        <v>1</v>
      </c>
    </row>
    <row r="934" spans="2:6" ht="14.5" x14ac:dyDescent="0.35">
      <c r="B934">
        <v>2175</v>
      </c>
      <c r="C934">
        <v>1</v>
      </c>
      <c r="D934">
        <v>929</v>
      </c>
      <c r="E934" t="s">
        <v>1036</v>
      </c>
      <c r="F934" s="195">
        <v>4</v>
      </c>
    </row>
    <row r="935" spans="2:6" ht="14.5" x14ac:dyDescent="0.35">
      <c r="B935">
        <v>2175</v>
      </c>
      <c r="C935">
        <v>1</v>
      </c>
      <c r="D935">
        <v>930</v>
      </c>
      <c r="E935" t="s">
        <v>1037</v>
      </c>
      <c r="F935" s="195">
        <v>114</v>
      </c>
    </row>
    <row r="936" spans="2:6" ht="14.5" x14ac:dyDescent="0.35">
      <c r="B936">
        <v>2175</v>
      </c>
      <c r="C936">
        <v>1</v>
      </c>
      <c r="D936">
        <v>931</v>
      </c>
      <c r="E936" t="s">
        <v>1038</v>
      </c>
      <c r="F936" s="195">
        <v>1.48</v>
      </c>
    </row>
    <row r="937" spans="2:6" ht="14.5" x14ac:dyDescent="0.35">
      <c r="B937">
        <v>2175</v>
      </c>
      <c r="C937">
        <v>1</v>
      </c>
      <c r="D937">
        <v>932</v>
      </c>
      <c r="E937" t="s">
        <v>1039</v>
      </c>
      <c r="F937" s="195">
        <v>1.49</v>
      </c>
    </row>
    <row r="938" spans="2:6" ht="14.5" x14ac:dyDescent="0.35">
      <c r="B938">
        <v>2175</v>
      </c>
      <c r="C938">
        <v>1</v>
      </c>
      <c r="D938">
        <v>933</v>
      </c>
      <c r="E938" t="s">
        <v>1040</v>
      </c>
      <c r="F938" s="195">
        <v>8.85</v>
      </c>
    </row>
    <row r="939" spans="2:6" ht="14.5" x14ac:dyDescent="0.35">
      <c r="B939">
        <v>2175</v>
      </c>
      <c r="C939">
        <v>1</v>
      </c>
      <c r="D939">
        <v>934</v>
      </c>
      <c r="E939" t="s">
        <v>1041</v>
      </c>
      <c r="F939" s="195">
        <v>1.98</v>
      </c>
    </row>
    <row r="940" spans="2:6" ht="14.5" x14ac:dyDescent="0.35">
      <c r="B940">
        <v>2175</v>
      </c>
      <c r="C940">
        <v>1</v>
      </c>
      <c r="D940">
        <v>935</v>
      </c>
      <c r="E940" t="s">
        <v>1042</v>
      </c>
      <c r="F940" s="195">
        <v>0</v>
      </c>
    </row>
    <row r="941" spans="2:6" ht="14.5" x14ac:dyDescent="0.35">
      <c r="B941">
        <v>2175</v>
      </c>
      <c r="C941">
        <v>1</v>
      </c>
      <c r="D941">
        <v>936</v>
      </c>
      <c r="E941" t="s">
        <v>1043</v>
      </c>
      <c r="F941" s="195">
        <v>1.1200000000000001</v>
      </c>
    </row>
    <row r="942" spans="2:6" ht="14.5" x14ac:dyDescent="0.35">
      <c r="B942">
        <v>2175</v>
      </c>
      <c r="C942">
        <v>1</v>
      </c>
      <c r="D942">
        <v>937</v>
      </c>
      <c r="E942" t="s">
        <v>1044</v>
      </c>
      <c r="F942" s="195">
        <v>8.33</v>
      </c>
    </row>
    <row r="943" spans="2:6" ht="14.5" x14ac:dyDescent="0.35">
      <c r="B943">
        <v>2175</v>
      </c>
      <c r="C943">
        <v>1</v>
      </c>
      <c r="D943">
        <v>938</v>
      </c>
      <c r="E943" t="s">
        <v>1045</v>
      </c>
      <c r="F943" s="195">
        <v>30.43</v>
      </c>
    </row>
    <row r="944" spans="2:6" ht="14.5" x14ac:dyDescent="0.35">
      <c r="B944">
        <v>2175</v>
      </c>
      <c r="C944">
        <v>1</v>
      </c>
      <c r="D944">
        <v>939</v>
      </c>
      <c r="E944" t="s">
        <v>1046</v>
      </c>
      <c r="F944" s="195">
        <v>1.86</v>
      </c>
    </row>
    <row r="945" spans="2:6" ht="14.5" x14ac:dyDescent="0.35">
      <c r="B945">
        <v>2175</v>
      </c>
      <c r="C945">
        <v>1</v>
      </c>
      <c r="D945">
        <v>940</v>
      </c>
      <c r="E945" t="s">
        <v>1047</v>
      </c>
      <c r="F945" s="195">
        <v>0</v>
      </c>
    </row>
    <row r="946" spans="2:6" ht="14.5" x14ac:dyDescent="0.35">
      <c r="B946">
        <v>2175</v>
      </c>
      <c r="C946">
        <v>1</v>
      </c>
      <c r="D946">
        <v>941</v>
      </c>
      <c r="E946" t="s">
        <v>1048</v>
      </c>
      <c r="F946" s="195">
        <v>0.96</v>
      </c>
    </row>
    <row r="947" spans="2:6" ht="14.5" x14ac:dyDescent="0.35">
      <c r="B947">
        <v>2175</v>
      </c>
      <c r="C947">
        <v>1</v>
      </c>
      <c r="D947">
        <v>942</v>
      </c>
      <c r="E947" t="s">
        <v>1049</v>
      </c>
      <c r="F947" s="195">
        <v>5</v>
      </c>
    </row>
    <row r="948" spans="2:6" ht="14.5" x14ac:dyDescent="0.35">
      <c r="B948">
        <v>2175</v>
      </c>
      <c r="C948">
        <v>1</v>
      </c>
      <c r="D948">
        <v>943</v>
      </c>
      <c r="E948" t="s">
        <v>1050</v>
      </c>
      <c r="F948" s="195">
        <v>1.32</v>
      </c>
    </row>
    <row r="949" spans="2:6" ht="14.5" x14ac:dyDescent="0.35">
      <c r="B949">
        <v>2175</v>
      </c>
      <c r="C949">
        <v>1</v>
      </c>
      <c r="D949">
        <v>944</v>
      </c>
      <c r="E949" t="s">
        <v>1051</v>
      </c>
      <c r="F949" s="195">
        <v>30.77</v>
      </c>
    </row>
    <row r="950" spans="2:6" ht="14.5" x14ac:dyDescent="0.35">
      <c r="B950">
        <v>2175</v>
      </c>
      <c r="C950">
        <v>1</v>
      </c>
      <c r="D950">
        <v>945</v>
      </c>
      <c r="E950" t="s">
        <v>1052</v>
      </c>
      <c r="F950" s="195">
        <v>2.98</v>
      </c>
    </row>
    <row r="951" spans="2:6" ht="14.5" x14ac:dyDescent="0.35">
      <c r="B951">
        <v>2175</v>
      </c>
      <c r="C951">
        <v>1</v>
      </c>
      <c r="D951">
        <v>946</v>
      </c>
      <c r="E951" t="s">
        <v>1053</v>
      </c>
      <c r="F951" s="195">
        <v>588</v>
      </c>
    </row>
    <row r="952" spans="2:6" ht="14.5" x14ac:dyDescent="0.35">
      <c r="B952">
        <v>2175</v>
      </c>
      <c r="C952">
        <v>1</v>
      </c>
      <c r="D952">
        <v>947</v>
      </c>
      <c r="E952" t="s">
        <v>1054</v>
      </c>
      <c r="F952" s="195">
        <v>161</v>
      </c>
    </row>
    <row r="953" spans="2:6" ht="14.5" x14ac:dyDescent="0.35">
      <c r="B953">
        <v>2175</v>
      </c>
      <c r="C953">
        <v>1</v>
      </c>
      <c r="D953">
        <v>948</v>
      </c>
      <c r="E953" t="s">
        <v>1055</v>
      </c>
      <c r="F953" s="195">
        <v>1142</v>
      </c>
    </row>
    <row r="954" spans="2:6" ht="14.5" x14ac:dyDescent="0.35">
      <c r="B954">
        <v>2175</v>
      </c>
      <c r="C954">
        <v>1</v>
      </c>
      <c r="D954">
        <v>949</v>
      </c>
      <c r="E954" t="s">
        <v>1056</v>
      </c>
      <c r="F954" s="195">
        <v>4857</v>
      </c>
    </row>
    <row r="955" spans="2:6" ht="14.5" x14ac:dyDescent="0.35">
      <c r="B955">
        <v>2175</v>
      </c>
      <c r="C955">
        <v>1</v>
      </c>
      <c r="D955">
        <v>950</v>
      </c>
      <c r="E955" t="s">
        <v>1057</v>
      </c>
      <c r="F955" s="195">
        <v>379</v>
      </c>
    </row>
    <row r="956" spans="2:6" ht="14.5" x14ac:dyDescent="0.35">
      <c r="B956">
        <v>2175</v>
      </c>
      <c r="C956">
        <v>1</v>
      </c>
      <c r="D956">
        <v>951</v>
      </c>
      <c r="E956" t="s">
        <v>1058</v>
      </c>
      <c r="F956" s="195">
        <v>2014</v>
      </c>
    </row>
    <row r="957" spans="2:6" ht="14.5" x14ac:dyDescent="0.35">
      <c r="B957">
        <v>2175</v>
      </c>
      <c r="C957">
        <v>1</v>
      </c>
      <c r="D957">
        <v>952</v>
      </c>
      <c r="E957" t="s">
        <v>1059</v>
      </c>
      <c r="F957" s="195">
        <v>441</v>
      </c>
    </row>
    <row r="958" spans="2:6" ht="14.5" x14ac:dyDescent="0.35">
      <c r="B958">
        <v>2175</v>
      </c>
      <c r="C958">
        <v>1</v>
      </c>
      <c r="D958">
        <v>953</v>
      </c>
      <c r="E958" t="s">
        <v>1060</v>
      </c>
      <c r="F958" s="195">
        <v>81</v>
      </c>
    </row>
    <row r="959" spans="2:6" ht="14.5" x14ac:dyDescent="0.35">
      <c r="B959">
        <v>2175</v>
      </c>
      <c r="C959">
        <v>1</v>
      </c>
      <c r="D959">
        <v>954</v>
      </c>
      <c r="E959" t="s">
        <v>1061</v>
      </c>
      <c r="F959" s="195">
        <v>385</v>
      </c>
    </row>
    <row r="960" spans="2:6" ht="14.5" x14ac:dyDescent="0.35">
      <c r="B960">
        <v>2175</v>
      </c>
      <c r="C960">
        <v>1</v>
      </c>
      <c r="D960">
        <v>955</v>
      </c>
      <c r="E960" t="s">
        <v>1062</v>
      </c>
      <c r="F960" s="195">
        <v>2</v>
      </c>
    </row>
    <row r="961" spans="2:6" ht="14.5" x14ac:dyDescent="0.35">
      <c r="B961">
        <v>2175</v>
      </c>
      <c r="C961">
        <v>1</v>
      </c>
      <c r="D961">
        <v>956</v>
      </c>
      <c r="E961" t="s">
        <v>1063</v>
      </c>
      <c r="F961" s="195">
        <v>176</v>
      </c>
    </row>
    <row r="962" spans="2:6" ht="14.5" x14ac:dyDescent="0.35">
      <c r="B962">
        <v>2175</v>
      </c>
      <c r="C962">
        <v>1</v>
      </c>
      <c r="D962">
        <v>957</v>
      </c>
      <c r="E962" t="s">
        <v>1064</v>
      </c>
      <c r="F962" s="195">
        <v>104</v>
      </c>
    </row>
    <row r="963" spans="2:6" ht="14.5" x14ac:dyDescent="0.35">
      <c r="B963">
        <v>2175</v>
      </c>
      <c r="C963">
        <v>1</v>
      </c>
      <c r="D963">
        <v>958</v>
      </c>
      <c r="E963" t="s">
        <v>1065</v>
      </c>
      <c r="F963" s="195">
        <v>275</v>
      </c>
    </row>
    <row r="964" spans="2:6" ht="14.5" x14ac:dyDescent="0.35">
      <c r="B964">
        <v>2175</v>
      </c>
      <c r="C964">
        <v>1</v>
      </c>
      <c r="D964">
        <v>959</v>
      </c>
      <c r="E964" t="s">
        <v>1066</v>
      </c>
      <c r="F964" s="195">
        <v>46</v>
      </c>
    </row>
    <row r="965" spans="2:6" ht="14.5" x14ac:dyDescent="0.35">
      <c r="B965">
        <v>2175</v>
      </c>
      <c r="C965">
        <v>1</v>
      </c>
      <c r="D965">
        <v>960</v>
      </c>
      <c r="E965" t="s">
        <v>1067</v>
      </c>
      <c r="F965" s="195">
        <v>10651</v>
      </c>
    </row>
    <row r="966" spans="2:6" ht="14.5" x14ac:dyDescent="0.35">
      <c r="B966">
        <v>2175</v>
      </c>
      <c r="C966">
        <v>1</v>
      </c>
      <c r="D966">
        <v>961</v>
      </c>
      <c r="E966" t="s">
        <v>1068</v>
      </c>
      <c r="F966" s="195">
        <v>23495</v>
      </c>
    </row>
    <row r="967" spans="2:6" ht="14.5" x14ac:dyDescent="0.35">
      <c r="B967">
        <v>2175</v>
      </c>
      <c r="C967">
        <v>1</v>
      </c>
      <c r="D967">
        <v>962</v>
      </c>
      <c r="E967" t="s">
        <v>1069</v>
      </c>
      <c r="F967" s="195">
        <v>6472</v>
      </c>
    </row>
    <row r="968" spans="2:6" ht="14.5" x14ac:dyDescent="0.35">
      <c r="B968">
        <v>2175</v>
      </c>
      <c r="C968">
        <v>1</v>
      </c>
      <c r="D968">
        <v>963</v>
      </c>
      <c r="E968" t="s">
        <v>1070</v>
      </c>
      <c r="F968" s="195">
        <v>20947</v>
      </c>
    </row>
    <row r="969" spans="2:6" ht="14.5" x14ac:dyDescent="0.35">
      <c r="B969">
        <v>2175</v>
      </c>
      <c r="C969">
        <v>1</v>
      </c>
      <c r="D969">
        <v>964</v>
      </c>
      <c r="E969" t="s">
        <v>1071</v>
      </c>
      <c r="F969" s="195">
        <v>63312</v>
      </c>
    </row>
    <row r="970" spans="2:6" ht="14.5" x14ac:dyDescent="0.35">
      <c r="B970">
        <v>2175</v>
      </c>
      <c r="C970">
        <v>1</v>
      </c>
      <c r="D970">
        <v>965</v>
      </c>
      <c r="E970" t="s">
        <v>1072</v>
      </c>
      <c r="F970" s="195">
        <v>17463</v>
      </c>
    </row>
    <row r="971" spans="2:6" ht="14.5" x14ac:dyDescent="0.35">
      <c r="B971">
        <v>2175</v>
      </c>
      <c r="C971">
        <v>1</v>
      </c>
      <c r="D971">
        <v>966</v>
      </c>
      <c r="E971" t="s">
        <v>1073</v>
      </c>
      <c r="F971" s="195">
        <v>37688</v>
      </c>
    </row>
    <row r="972" spans="2:6" ht="14.5" x14ac:dyDescent="0.35">
      <c r="B972">
        <v>2175</v>
      </c>
      <c r="C972">
        <v>1</v>
      </c>
      <c r="D972">
        <v>967</v>
      </c>
      <c r="E972" t="s">
        <v>1074</v>
      </c>
      <c r="F972" s="195">
        <v>28440</v>
      </c>
    </row>
    <row r="973" spans="2:6" ht="14.5" x14ac:dyDescent="0.35">
      <c r="B973">
        <v>2175</v>
      </c>
      <c r="C973">
        <v>1</v>
      </c>
      <c r="D973">
        <v>968</v>
      </c>
      <c r="E973" t="s">
        <v>1075</v>
      </c>
      <c r="F973" s="195">
        <v>1162</v>
      </c>
    </row>
    <row r="974" spans="2:6" ht="14.5" x14ac:dyDescent="0.35">
      <c r="B974">
        <v>2175</v>
      </c>
      <c r="C974">
        <v>1</v>
      </c>
      <c r="D974">
        <v>969</v>
      </c>
      <c r="E974" t="s">
        <v>1076</v>
      </c>
      <c r="F974" s="195">
        <v>41169</v>
      </c>
    </row>
    <row r="975" spans="2:6" ht="14.5" x14ac:dyDescent="0.35">
      <c r="B975">
        <v>2175</v>
      </c>
      <c r="C975">
        <v>1</v>
      </c>
      <c r="D975">
        <v>970</v>
      </c>
      <c r="E975" t="s">
        <v>1077</v>
      </c>
      <c r="F975" s="195">
        <v>23110</v>
      </c>
    </row>
    <row r="976" spans="2:6" ht="14.5" x14ac:dyDescent="0.35">
      <c r="B976">
        <v>2175</v>
      </c>
      <c r="C976">
        <v>1</v>
      </c>
      <c r="D976">
        <v>971</v>
      </c>
      <c r="E976" t="s">
        <v>1078</v>
      </c>
      <c r="F976" s="195">
        <v>16986</v>
      </c>
    </row>
    <row r="977" spans="2:6" ht="14.5" x14ac:dyDescent="0.35">
      <c r="B977">
        <v>2175</v>
      </c>
      <c r="C977">
        <v>1</v>
      </c>
      <c r="D977">
        <v>972</v>
      </c>
      <c r="E977" t="s">
        <v>1079</v>
      </c>
      <c r="F977" s="195">
        <v>1448</v>
      </c>
    </row>
    <row r="978" spans="2:6" ht="14.5" x14ac:dyDescent="0.35">
      <c r="B978">
        <v>2175</v>
      </c>
      <c r="C978">
        <v>1</v>
      </c>
      <c r="D978">
        <v>973</v>
      </c>
      <c r="E978" t="s">
        <v>1080</v>
      </c>
      <c r="F978" s="195">
        <v>9227</v>
      </c>
    </row>
    <row r="979" spans="2:6" ht="14.5" x14ac:dyDescent="0.35">
      <c r="B979">
        <v>2175</v>
      </c>
      <c r="C979">
        <v>1</v>
      </c>
      <c r="D979">
        <v>974</v>
      </c>
      <c r="E979" t="s">
        <v>1081</v>
      </c>
      <c r="F979" s="195">
        <v>1116</v>
      </c>
    </row>
    <row r="980" spans="2:6" ht="14.5" x14ac:dyDescent="0.35">
      <c r="B980">
        <v>2175</v>
      </c>
      <c r="C980">
        <v>1</v>
      </c>
      <c r="D980">
        <v>975</v>
      </c>
      <c r="E980" t="s">
        <v>1082</v>
      </c>
      <c r="F980" s="195">
        <v>292035</v>
      </c>
    </row>
    <row r="981" spans="2:6" ht="14.5" x14ac:dyDescent="0.35">
      <c r="B981">
        <v>2175</v>
      </c>
      <c r="C981">
        <v>1</v>
      </c>
      <c r="D981">
        <v>976</v>
      </c>
      <c r="E981" t="s">
        <v>1083</v>
      </c>
      <c r="F981" s="195">
        <v>2.5</v>
      </c>
    </row>
    <row r="982" spans="2:6" ht="14.5" x14ac:dyDescent="0.35">
      <c r="B982">
        <v>2175</v>
      </c>
      <c r="C982">
        <v>1</v>
      </c>
      <c r="D982">
        <v>977</v>
      </c>
      <c r="E982" t="s">
        <v>1084</v>
      </c>
      <c r="F982" s="195">
        <v>2.4900000000000002</v>
      </c>
    </row>
    <row r="983" spans="2:6" ht="14.5" x14ac:dyDescent="0.35">
      <c r="B983">
        <v>2175</v>
      </c>
      <c r="C983">
        <v>1</v>
      </c>
      <c r="D983">
        <v>978</v>
      </c>
      <c r="E983" t="s">
        <v>1085</v>
      </c>
      <c r="F983" s="195">
        <v>5.45</v>
      </c>
    </row>
    <row r="984" spans="2:6" ht="14.5" x14ac:dyDescent="0.35">
      <c r="B984">
        <v>2175</v>
      </c>
      <c r="C984">
        <v>1</v>
      </c>
      <c r="D984">
        <v>979</v>
      </c>
      <c r="E984" t="s">
        <v>1086</v>
      </c>
      <c r="F984" s="195">
        <v>7.67</v>
      </c>
    </row>
    <row r="985" spans="2:6" ht="14.5" x14ac:dyDescent="0.35">
      <c r="B985">
        <v>2175</v>
      </c>
      <c r="C985">
        <v>1</v>
      </c>
      <c r="D985">
        <v>980</v>
      </c>
      <c r="E985" t="s">
        <v>1087</v>
      </c>
      <c r="F985" s="195">
        <v>2.17</v>
      </c>
    </row>
    <row r="986" spans="2:6" ht="14.5" x14ac:dyDescent="0.35">
      <c r="B986">
        <v>2175</v>
      </c>
      <c r="C986">
        <v>1</v>
      </c>
      <c r="D986">
        <v>981</v>
      </c>
      <c r="E986" t="s">
        <v>1088</v>
      </c>
      <c r="F986" s="195">
        <v>5.34</v>
      </c>
    </row>
    <row r="987" spans="2:6" ht="14.5" x14ac:dyDescent="0.35">
      <c r="B987">
        <v>2175</v>
      </c>
      <c r="C987">
        <v>1</v>
      </c>
      <c r="D987">
        <v>982</v>
      </c>
      <c r="E987" t="s">
        <v>1089</v>
      </c>
      <c r="F987" s="195">
        <v>1.55</v>
      </c>
    </row>
    <row r="988" spans="2:6" ht="14.5" x14ac:dyDescent="0.35">
      <c r="B988">
        <v>2175</v>
      </c>
      <c r="C988">
        <v>1</v>
      </c>
      <c r="D988">
        <v>983</v>
      </c>
      <c r="E988" t="s">
        <v>1090</v>
      </c>
      <c r="F988" s="195">
        <v>6.97</v>
      </c>
    </row>
    <row r="989" spans="2:6" ht="14.5" x14ac:dyDescent="0.35">
      <c r="B989">
        <v>2175</v>
      </c>
      <c r="C989">
        <v>1</v>
      </c>
      <c r="D989">
        <v>984</v>
      </c>
      <c r="E989" t="s">
        <v>1091</v>
      </c>
      <c r="F989" s="195">
        <v>0.94</v>
      </c>
    </row>
    <row r="990" spans="2:6" ht="14.5" x14ac:dyDescent="0.35">
      <c r="B990">
        <v>2175</v>
      </c>
      <c r="C990">
        <v>1</v>
      </c>
      <c r="D990">
        <v>985</v>
      </c>
      <c r="E990" t="s">
        <v>1092</v>
      </c>
      <c r="F990" s="195">
        <v>0.01</v>
      </c>
    </row>
    <row r="991" spans="2:6" ht="14.5" x14ac:dyDescent="0.35">
      <c r="B991">
        <v>2175</v>
      </c>
      <c r="C991">
        <v>1</v>
      </c>
      <c r="D991">
        <v>986</v>
      </c>
      <c r="E991" t="s">
        <v>1093</v>
      </c>
      <c r="F991" s="195">
        <v>1.04</v>
      </c>
    </row>
    <row r="992" spans="2:6" ht="14.5" x14ac:dyDescent="0.35">
      <c r="B992">
        <v>2175</v>
      </c>
      <c r="C992">
        <v>1</v>
      </c>
      <c r="D992">
        <v>987</v>
      </c>
      <c r="E992" t="s">
        <v>1094</v>
      </c>
      <c r="F992" s="195">
        <v>7.18</v>
      </c>
    </row>
    <row r="993" spans="2:6" ht="14.5" x14ac:dyDescent="0.35">
      <c r="B993">
        <v>2175</v>
      </c>
      <c r="C993">
        <v>1</v>
      </c>
      <c r="D993">
        <v>988</v>
      </c>
      <c r="E993" t="s">
        <v>1095</v>
      </c>
      <c r="F993" s="195">
        <v>2.98</v>
      </c>
    </row>
    <row r="994" spans="2:6" ht="14.5" x14ac:dyDescent="0.35">
      <c r="B994">
        <v>2175</v>
      </c>
      <c r="C994">
        <v>1</v>
      </c>
      <c r="D994">
        <v>989</v>
      </c>
      <c r="E994" t="s">
        <v>1096</v>
      </c>
      <c r="F994" s="195">
        <v>4.12</v>
      </c>
    </row>
    <row r="995" spans="2:6" ht="14.5" x14ac:dyDescent="0.35">
      <c r="B995">
        <v>2175</v>
      </c>
      <c r="C995">
        <v>1</v>
      </c>
      <c r="D995">
        <v>990</v>
      </c>
      <c r="E995" t="s">
        <v>1097</v>
      </c>
      <c r="F995" s="195">
        <v>3.65</v>
      </c>
    </row>
    <row r="996" spans="2:6" ht="14.5" x14ac:dyDescent="0.35">
      <c r="B996">
        <v>2175</v>
      </c>
      <c r="C996">
        <v>1</v>
      </c>
      <c r="D996">
        <v>991</v>
      </c>
      <c r="E996" t="s">
        <v>1098</v>
      </c>
      <c r="F996" s="195">
        <v>23495</v>
      </c>
    </row>
    <row r="997" spans="2:6" ht="14.5" x14ac:dyDescent="0.35">
      <c r="B997">
        <v>2175</v>
      </c>
      <c r="C997">
        <v>1</v>
      </c>
      <c r="D997">
        <v>992</v>
      </c>
      <c r="E997" t="s">
        <v>1099</v>
      </c>
      <c r="F997" s="195">
        <v>6472</v>
      </c>
    </row>
    <row r="998" spans="2:6" ht="14.5" x14ac:dyDescent="0.35">
      <c r="B998">
        <v>2175</v>
      </c>
      <c r="C998">
        <v>1</v>
      </c>
      <c r="D998">
        <v>993</v>
      </c>
      <c r="E998" t="s">
        <v>1100</v>
      </c>
      <c r="F998" s="195">
        <v>20947</v>
      </c>
    </row>
    <row r="999" spans="2:6" ht="14.5" x14ac:dyDescent="0.35">
      <c r="B999">
        <v>2175</v>
      </c>
      <c r="C999">
        <v>1</v>
      </c>
      <c r="D999">
        <v>994</v>
      </c>
      <c r="E999" t="s">
        <v>1101</v>
      </c>
      <c r="F999" s="195">
        <v>63312</v>
      </c>
    </row>
    <row r="1000" spans="2:6" ht="14.5" x14ac:dyDescent="0.35">
      <c r="B1000">
        <v>2175</v>
      </c>
      <c r="C1000">
        <v>1</v>
      </c>
      <c r="D1000">
        <v>995</v>
      </c>
      <c r="E1000" t="s">
        <v>1102</v>
      </c>
      <c r="F1000" s="195">
        <v>17463</v>
      </c>
    </row>
    <row r="1001" spans="2:6" ht="14.5" x14ac:dyDescent="0.35">
      <c r="B1001">
        <v>2175</v>
      </c>
      <c r="C1001">
        <v>1</v>
      </c>
      <c r="D1001">
        <v>996</v>
      </c>
      <c r="E1001" t="s">
        <v>1103</v>
      </c>
      <c r="F1001" s="195">
        <v>37688</v>
      </c>
    </row>
    <row r="1002" spans="2:6" ht="14.5" x14ac:dyDescent="0.35">
      <c r="B1002">
        <v>2175</v>
      </c>
      <c r="C1002">
        <v>1</v>
      </c>
      <c r="D1002">
        <v>997</v>
      </c>
      <c r="E1002" t="s">
        <v>1104</v>
      </c>
      <c r="F1002" s="195">
        <v>28440</v>
      </c>
    </row>
    <row r="1003" spans="2:6" ht="14.5" x14ac:dyDescent="0.35">
      <c r="B1003">
        <v>2175</v>
      </c>
      <c r="C1003">
        <v>1</v>
      </c>
      <c r="D1003">
        <v>998</v>
      </c>
      <c r="E1003" t="s">
        <v>1105</v>
      </c>
      <c r="F1003" s="195">
        <v>1162</v>
      </c>
    </row>
    <row r="1004" spans="2:6" ht="14.5" x14ac:dyDescent="0.35">
      <c r="B1004">
        <v>2175</v>
      </c>
      <c r="C1004">
        <v>1</v>
      </c>
      <c r="D1004">
        <v>999</v>
      </c>
      <c r="E1004" t="s">
        <v>1106</v>
      </c>
      <c r="F1004" s="195">
        <v>41169</v>
      </c>
    </row>
    <row r="1005" spans="2:6" ht="14.5" x14ac:dyDescent="0.35">
      <c r="B1005">
        <v>2175</v>
      </c>
      <c r="C1005">
        <v>1</v>
      </c>
      <c r="D1005">
        <v>1000</v>
      </c>
      <c r="E1005" t="s">
        <v>1107</v>
      </c>
      <c r="F1005" s="195">
        <v>23110</v>
      </c>
    </row>
    <row r="1006" spans="2:6" ht="14.5" x14ac:dyDescent="0.35">
      <c r="B1006">
        <v>2175</v>
      </c>
      <c r="C1006">
        <v>1</v>
      </c>
      <c r="D1006">
        <v>1001</v>
      </c>
      <c r="E1006" t="s">
        <v>1108</v>
      </c>
      <c r="F1006" s="195">
        <v>16986</v>
      </c>
    </row>
    <row r="1007" spans="2:6" ht="14.5" x14ac:dyDescent="0.35">
      <c r="B1007">
        <v>2175</v>
      </c>
      <c r="C1007">
        <v>1</v>
      </c>
      <c r="D1007">
        <v>1002</v>
      </c>
      <c r="E1007" t="s">
        <v>1109</v>
      </c>
      <c r="F1007" s="195">
        <v>1448</v>
      </c>
    </row>
    <row r="1008" spans="2:6" ht="14.5" x14ac:dyDescent="0.35">
      <c r="B1008">
        <v>2175</v>
      </c>
      <c r="C1008">
        <v>1</v>
      </c>
      <c r="D1008">
        <v>1003</v>
      </c>
      <c r="E1008" t="s">
        <v>1110</v>
      </c>
      <c r="F1008" s="195">
        <v>9227</v>
      </c>
    </row>
    <row r="1009" spans="2:6" ht="14.5" x14ac:dyDescent="0.35">
      <c r="B1009">
        <v>2175</v>
      </c>
      <c r="C1009">
        <v>1</v>
      </c>
      <c r="D1009">
        <v>1004</v>
      </c>
      <c r="E1009" t="s">
        <v>1111</v>
      </c>
      <c r="F1009" s="195">
        <v>1116</v>
      </c>
    </row>
    <row r="1010" spans="2:6" ht="14.5" x14ac:dyDescent="0.35">
      <c r="B1010">
        <v>2175</v>
      </c>
      <c r="C1010">
        <v>1</v>
      </c>
      <c r="D1010">
        <v>1005</v>
      </c>
      <c r="E1010" t="s">
        <v>1112</v>
      </c>
      <c r="F1010" s="195">
        <v>292035</v>
      </c>
    </row>
    <row r="1011" spans="2:6" ht="14.5" x14ac:dyDescent="0.35">
      <c r="B1011">
        <v>2175</v>
      </c>
      <c r="C1011">
        <v>1</v>
      </c>
      <c r="D1011">
        <v>1006</v>
      </c>
      <c r="E1011" t="s">
        <v>1113</v>
      </c>
      <c r="F1011" s="195">
        <v>1438</v>
      </c>
    </row>
    <row r="1012" spans="2:6" ht="14.5" x14ac:dyDescent="0.35">
      <c r="B1012">
        <v>2175</v>
      </c>
      <c r="C1012">
        <v>1</v>
      </c>
      <c r="D1012">
        <v>1007</v>
      </c>
      <c r="E1012" t="s">
        <v>1114</v>
      </c>
      <c r="F1012" s="195">
        <v>471</v>
      </c>
    </row>
    <row r="1013" spans="2:6" ht="14.5" x14ac:dyDescent="0.35">
      <c r="B1013">
        <v>2175</v>
      </c>
      <c r="C1013">
        <v>1</v>
      </c>
      <c r="D1013">
        <v>1008</v>
      </c>
      <c r="E1013" t="s">
        <v>1115</v>
      </c>
      <c r="F1013" s="195">
        <v>1386</v>
      </c>
    </row>
    <row r="1014" spans="2:6" ht="14.5" x14ac:dyDescent="0.35">
      <c r="B1014">
        <v>2175</v>
      </c>
      <c r="C1014">
        <v>1</v>
      </c>
      <c r="D1014">
        <v>1009</v>
      </c>
      <c r="E1014" t="s">
        <v>1116</v>
      </c>
      <c r="F1014" s="195">
        <v>4565</v>
      </c>
    </row>
    <row r="1015" spans="2:6" ht="14.5" x14ac:dyDescent="0.35">
      <c r="B1015">
        <v>2175</v>
      </c>
      <c r="C1015">
        <v>1</v>
      </c>
      <c r="D1015">
        <v>1010</v>
      </c>
      <c r="E1015" t="s">
        <v>1117</v>
      </c>
      <c r="F1015" s="195">
        <v>883</v>
      </c>
    </row>
    <row r="1016" spans="2:6" ht="14.5" x14ac:dyDescent="0.35">
      <c r="B1016">
        <v>2175</v>
      </c>
      <c r="C1016">
        <v>1</v>
      </c>
      <c r="D1016">
        <v>1011</v>
      </c>
      <c r="E1016" t="s">
        <v>1118</v>
      </c>
      <c r="F1016" s="195">
        <v>2394</v>
      </c>
    </row>
    <row r="1017" spans="2:6" ht="14.5" x14ac:dyDescent="0.35">
      <c r="B1017">
        <v>2175</v>
      </c>
      <c r="C1017">
        <v>1</v>
      </c>
      <c r="D1017">
        <v>1012</v>
      </c>
      <c r="E1017" t="s">
        <v>1119</v>
      </c>
      <c r="F1017" s="195">
        <v>1013</v>
      </c>
    </row>
    <row r="1018" spans="2:6" ht="14.5" x14ac:dyDescent="0.35">
      <c r="B1018">
        <v>2175</v>
      </c>
      <c r="C1018">
        <v>1</v>
      </c>
      <c r="D1018">
        <v>1013</v>
      </c>
      <c r="E1018" t="s">
        <v>1120</v>
      </c>
      <c r="F1018" s="195">
        <v>63</v>
      </c>
    </row>
    <row r="1019" spans="2:6" ht="14.5" x14ac:dyDescent="0.35">
      <c r="B1019">
        <v>2175</v>
      </c>
      <c r="C1019">
        <v>1</v>
      </c>
      <c r="D1019">
        <v>1014</v>
      </c>
      <c r="E1019" t="s">
        <v>1121</v>
      </c>
      <c r="F1019" s="195">
        <v>2098</v>
      </c>
    </row>
    <row r="1020" spans="2:6" ht="14.5" x14ac:dyDescent="0.35">
      <c r="B1020">
        <v>2175</v>
      </c>
      <c r="C1020">
        <v>1</v>
      </c>
      <c r="D1020">
        <v>1015</v>
      </c>
      <c r="E1020" t="s">
        <v>1122</v>
      </c>
      <c r="F1020" s="195">
        <v>1578</v>
      </c>
    </row>
    <row r="1021" spans="2:6" ht="14.5" x14ac:dyDescent="0.35">
      <c r="B1021">
        <v>2175</v>
      </c>
      <c r="C1021">
        <v>1</v>
      </c>
      <c r="D1021">
        <v>1016</v>
      </c>
      <c r="E1021" t="s">
        <v>1123</v>
      </c>
      <c r="F1021" s="195">
        <v>573</v>
      </c>
    </row>
    <row r="1022" spans="2:6" ht="14.5" x14ac:dyDescent="0.35">
      <c r="B1022">
        <v>2175</v>
      </c>
      <c r="C1022">
        <v>1</v>
      </c>
      <c r="D1022">
        <v>1017</v>
      </c>
      <c r="E1022" t="s">
        <v>1124</v>
      </c>
      <c r="F1022" s="195">
        <v>121</v>
      </c>
    </row>
    <row r="1023" spans="2:6" ht="14.5" x14ac:dyDescent="0.35">
      <c r="B1023">
        <v>2175</v>
      </c>
      <c r="C1023">
        <v>1</v>
      </c>
      <c r="D1023">
        <v>1018</v>
      </c>
      <c r="E1023" t="s">
        <v>1125</v>
      </c>
      <c r="F1023" s="195">
        <v>781</v>
      </c>
    </row>
    <row r="1024" spans="2:6" ht="14.5" x14ac:dyDescent="0.35">
      <c r="B1024">
        <v>2175</v>
      </c>
      <c r="C1024">
        <v>1</v>
      </c>
      <c r="D1024">
        <v>1019</v>
      </c>
      <c r="E1024" t="s">
        <v>1126</v>
      </c>
      <c r="F1024" s="195">
        <v>64</v>
      </c>
    </row>
    <row r="1025" spans="2:6" ht="14.5" x14ac:dyDescent="0.35">
      <c r="B1025">
        <v>2175</v>
      </c>
      <c r="C1025">
        <v>1</v>
      </c>
      <c r="D1025">
        <v>1020</v>
      </c>
      <c r="E1025" t="s">
        <v>1127</v>
      </c>
      <c r="F1025" s="195">
        <v>17428</v>
      </c>
    </row>
    <row r="1026" spans="2:6" ht="14.5" x14ac:dyDescent="0.35">
      <c r="B1026">
        <v>2175</v>
      </c>
      <c r="C1026">
        <v>1</v>
      </c>
      <c r="D1026">
        <v>1021</v>
      </c>
      <c r="E1026" t="s">
        <v>1128</v>
      </c>
      <c r="F1026" s="195">
        <v>6.12</v>
      </c>
    </row>
    <row r="1027" spans="2:6" ht="14.5" x14ac:dyDescent="0.35">
      <c r="B1027">
        <v>2175</v>
      </c>
      <c r="C1027">
        <v>1</v>
      </c>
      <c r="D1027">
        <v>1022</v>
      </c>
      <c r="E1027" t="s">
        <v>1129</v>
      </c>
      <c r="F1027" s="195">
        <v>7.28</v>
      </c>
    </row>
    <row r="1028" spans="2:6" ht="14.5" x14ac:dyDescent="0.35">
      <c r="B1028">
        <v>2175</v>
      </c>
      <c r="C1028">
        <v>1</v>
      </c>
      <c r="D1028">
        <v>1023</v>
      </c>
      <c r="E1028" t="s">
        <v>1130</v>
      </c>
      <c r="F1028" s="195">
        <v>6.62</v>
      </c>
    </row>
    <row r="1029" spans="2:6" ht="14.5" x14ac:dyDescent="0.35">
      <c r="B1029">
        <v>2175</v>
      </c>
      <c r="C1029">
        <v>1</v>
      </c>
      <c r="D1029">
        <v>1024</v>
      </c>
      <c r="E1029" t="s">
        <v>1131</v>
      </c>
      <c r="F1029" s="195">
        <v>7.21</v>
      </c>
    </row>
    <row r="1030" spans="2:6" ht="14.5" x14ac:dyDescent="0.35">
      <c r="B1030">
        <v>2175</v>
      </c>
      <c r="C1030">
        <v>1</v>
      </c>
      <c r="D1030">
        <v>1025</v>
      </c>
      <c r="E1030" t="s">
        <v>1132</v>
      </c>
      <c r="F1030" s="195">
        <v>5.0599999999999996</v>
      </c>
    </row>
    <row r="1031" spans="2:6" ht="14.5" x14ac:dyDescent="0.35">
      <c r="B1031">
        <v>2175</v>
      </c>
      <c r="C1031">
        <v>1</v>
      </c>
      <c r="D1031">
        <v>1026</v>
      </c>
      <c r="E1031" t="s">
        <v>1133</v>
      </c>
      <c r="F1031" s="195">
        <v>6.35</v>
      </c>
    </row>
    <row r="1032" spans="2:6" ht="14.5" x14ac:dyDescent="0.35">
      <c r="B1032">
        <v>2175</v>
      </c>
      <c r="C1032">
        <v>1</v>
      </c>
      <c r="D1032">
        <v>1027</v>
      </c>
      <c r="E1032" t="s">
        <v>1134</v>
      </c>
      <c r="F1032" s="195">
        <v>3.56</v>
      </c>
    </row>
    <row r="1033" spans="2:6" ht="14.5" x14ac:dyDescent="0.35">
      <c r="B1033">
        <v>2175</v>
      </c>
      <c r="C1033">
        <v>1</v>
      </c>
      <c r="D1033">
        <v>1028</v>
      </c>
      <c r="E1033" t="s">
        <v>1135</v>
      </c>
      <c r="F1033" s="195">
        <v>5.42</v>
      </c>
    </row>
    <row r="1034" spans="2:6" ht="14.5" x14ac:dyDescent="0.35">
      <c r="B1034">
        <v>2175</v>
      </c>
      <c r="C1034">
        <v>1</v>
      </c>
      <c r="D1034">
        <v>1029</v>
      </c>
      <c r="E1034" t="s">
        <v>1136</v>
      </c>
      <c r="F1034" s="195">
        <v>5.0999999999999996</v>
      </c>
    </row>
    <row r="1035" spans="2:6" ht="14.5" x14ac:dyDescent="0.35">
      <c r="B1035">
        <v>2175</v>
      </c>
      <c r="C1035">
        <v>1</v>
      </c>
      <c r="D1035">
        <v>1030</v>
      </c>
      <c r="E1035" t="s">
        <v>1137</v>
      </c>
      <c r="F1035" s="195">
        <v>6.83</v>
      </c>
    </row>
    <row r="1036" spans="2:6" ht="14.5" x14ac:dyDescent="0.35">
      <c r="B1036">
        <v>2175</v>
      </c>
      <c r="C1036">
        <v>1</v>
      </c>
      <c r="D1036">
        <v>1031</v>
      </c>
      <c r="E1036" t="s">
        <v>1138</v>
      </c>
      <c r="F1036" s="195">
        <v>3.37</v>
      </c>
    </row>
    <row r="1037" spans="2:6" ht="14.5" x14ac:dyDescent="0.35">
      <c r="B1037">
        <v>2175</v>
      </c>
      <c r="C1037">
        <v>1</v>
      </c>
      <c r="D1037">
        <v>1032</v>
      </c>
      <c r="E1037" t="s">
        <v>1139</v>
      </c>
      <c r="F1037" s="195">
        <v>8.36</v>
      </c>
    </row>
    <row r="1038" spans="2:6" ht="14.5" x14ac:dyDescent="0.35">
      <c r="B1038">
        <v>2175</v>
      </c>
      <c r="C1038">
        <v>1</v>
      </c>
      <c r="D1038">
        <v>1033</v>
      </c>
      <c r="E1038" t="s">
        <v>1140</v>
      </c>
      <c r="F1038" s="195">
        <v>8.4600000000000009</v>
      </c>
    </row>
    <row r="1039" spans="2:6" ht="14.5" x14ac:dyDescent="0.35">
      <c r="B1039">
        <v>2175</v>
      </c>
      <c r="C1039">
        <v>1</v>
      </c>
      <c r="D1039">
        <v>1034</v>
      </c>
      <c r="E1039" t="s">
        <v>1141</v>
      </c>
      <c r="F1039" s="195">
        <v>5.73</v>
      </c>
    </row>
    <row r="1040" spans="2:6" ht="14.5" x14ac:dyDescent="0.35">
      <c r="B1040">
        <v>2175</v>
      </c>
      <c r="C1040">
        <v>1</v>
      </c>
      <c r="D1040">
        <v>1035</v>
      </c>
      <c r="E1040" t="s">
        <v>1142</v>
      </c>
      <c r="F1040" s="195">
        <v>5.97</v>
      </c>
    </row>
    <row r="1042" spans="2:2" x14ac:dyDescent="0.25">
      <c r="B1042" t="s">
        <v>1143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 Statistics KPI 0</vt:lpstr>
      <vt:lpstr>Screening uptake KPIs 1-7</vt:lpstr>
      <vt:lpstr>Screening performance KPIs 8-9</vt:lpstr>
      <vt:lpstr>Screening outcomes KPIs 10-13</vt:lpstr>
      <vt:lpstr>Ophtalmology perf KPIs 14-17</vt:lpstr>
      <vt:lpstr>Data Sheet</vt:lpstr>
      <vt:lpstr>'Ophtalmology perf KPIs 14-17'!Print_Area</vt:lpstr>
      <vt:lpstr>'Screening outcomes KPIs 10-13'!Print_Area</vt:lpstr>
      <vt:lpstr>'Screening performance KPIs 8-9'!Print_Area</vt:lpstr>
      <vt:lpstr>'Screening uptake KPIs 1-7'!Print_Area</vt:lpstr>
      <vt:lpstr>'Summary Statistics KPI 0'!Print_Area</vt:lpstr>
    </vt:vector>
  </TitlesOfParts>
  <Company>NHSG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mullee</dc:creator>
  <cp:lastModifiedBy>Jodie Meggison</cp:lastModifiedBy>
  <cp:lastPrinted>2015-05-07T13:18:28Z</cp:lastPrinted>
  <dcterms:created xsi:type="dcterms:W3CDTF">2011-06-17T13:29:52Z</dcterms:created>
  <dcterms:modified xsi:type="dcterms:W3CDTF">2019-11-26T17:19:31Z</dcterms:modified>
</cp:coreProperties>
</file>